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15465" windowHeight="10275"/>
  </bookViews>
  <sheets>
    <sheet name="管网工、用户检修工、输配场站工" sheetId="4" r:id="rId1"/>
    <sheet name="液化石油气库站工" sheetId="5" r:id="rId2"/>
    <sheet name="加气站操作工、压缩天然气场站工" sheetId="2" r:id="rId3"/>
    <sheet name="液化天然气储运工" sheetId="3" r:id="rId4"/>
  </sheets>
  <definedNames>
    <definedName name="_xlnm._FilterDatabase" localSheetId="2" hidden="1">加气站操作工、压缩天然气场站工!$A$1:$E$1</definedName>
    <definedName name="_xlnm._FilterDatabase" localSheetId="0" hidden="1">管网工、用户检修工、输配场站工!$A$1:$F$191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<sst xmlns="http://schemas.openxmlformats.org/spreadsheetml/2006/main" count="1676" uniqueCount="861">
  <si>
    <t>姓名</t>
  </si>
  <si>
    <t>身份证</t>
  </si>
  <si>
    <t>手机</t>
  </si>
  <si>
    <t>单位</t>
  </si>
  <si>
    <t>岗位类型</t>
  </si>
  <si>
    <t>考试日期</t>
  </si>
  <si>
    <t>安思琦</t>
  </si>
  <si>
    <t>户内检修工</t>
  </si>
  <si>
    <t>9月22日上午</t>
  </si>
  <si>
    <t>鲍亚迪</t>
  </si>
  <si>
    <t>陈天棋</t>
  </si>
  <si>
    <t>陈仲亮</t>
  </si>
  <si>
    <t>戴天然</t>
  </si>
  <si>
    <t>都丽</t>
  </si>
  <si>
    <t>杜卓</t>
  </si>
  <si>
    <t>冯侨</t>
  </si>
  <si>
    <t>付宇</t>
  </si>
  <si>
    <t>傅洪涛</t>
  </si>
  <si>
    <t>高鹏飞</t>
  </si>
  <si>
    <t>高微薇</t>
  </si>
  <si>
    <t>高月红</t>
  </si>
  <si>
    <t>高志远</t>
  </si>
  <si>
    <t>葛安</t>
  </si>
  <si>
    <t>宫宇</t>
  </si>
  <si>
    <t>谷冠男</t>
  </si>
  <si>
    <t>关林</t>
  </si>
  <si>
    <t>郭凯博</t>
  </si>
  <si>
    <t>郭立媛</t>
  </si>
  <si>
    <t>韩苏亮</t>
  </si>
  <si>
    <t>韩雪菲</t>
  </si>
  <si>
    <t>韩月伟</t>
  </si>
  <si>
    <t>何庆辉</t>
  </si>
  <si>
    <t>胡玉宾</t>
  </si>
  <si>
    <t>贾娜</t>
  </si>
  <si>
    <t>贾勇</t>
  </si>
  <si>
    <t>解宁</t>
  </si>
  <si>
    <t>兰琪</t>
  </si>
  <si>
    <t>李姜</t>
  </si>
  <si>
    <t>李金萍</t>
  </si>
  <si>
    <t>李俊良</t>
  </si>
  <si>
    <t>李士霞</t>
  </si>
  <si>
    <t>李松雨</t>
  </si>
  <si>
    <t>李宣</t>
  </si>
  <si>
    <t>李云峰</t>
  </si>
  <si>
    <t>刘传海</t>
  </si>
  <si>
    <t>刘帆</t>
  </si>
  <si>
    <t>刘海威</t>
  </si>
  <si>
    <t>刘美</t>
  </si>
  <si>
    <t>刘苗苗</t>
  </si>
  <si>
    <t>刘奇</t>
  </si>
  <si>
    <t>刘人梦</t>
  </si>
  <si>
    <t>刘卓</t>
  </si>
  <si>
    <t>逯彩凤</t>
  </si>
  <si>
    <t>骆亚旺</t>
  </si>
  <si>
    <t>吕美龙</t>
  </si>
  <si>
    <t>马洪祥</t>
  </si>
  <si>
    <t>马占双</t>
  </si>
  <si>
    <t>毛云鹏</t>
  </si>
  <si>
    <t>孟祥彬</t>
  </si>
  <si>
    <t>潘程程</t>
  </si>
  <si>
    <t>曲全威</t>
  </si>
  <si>
    <t>全洪林</t>
  </si>
  <si>
    <t>任宇航</t>
  </si>
  <si>
    <t>桑李花</t>
  </si>
  <si>
    <t>宋萌萌</t>
  </si>
  <si>
    <t>宋儒亮</t>
  </si>
  <si>
    <t>苏晓岭</t>
  </si>
  <si>
    <t>孙乐</t>
  </si>
  <si>
    <t>孙立涛</t>
  </si>
  <si>
    <t>232326199704076210</t>
  </si>
  <si>
    <t>17645779295</t>
  </si>
  <si>
    <t>青冈奥德燃气有限公司</t>
  </si>
  <si>
    <t>9月22日下午</t>
  </si>
  <si>
    <t>孙伟楠</t>
  </si>
  <si>
    <t>230203199305040235</t>
  </si>
  <si>
    <t>15045117407</t>
  </si>
  <si>
    <t>齐齐哈尔港华燃气有限公司</t>
  </si>
  <si>
    <t>孙研</t>
  </si>
  <si>
    <t>231083199107214240</t>
  </si>
  <si>
    <t>18603682052</t>
  </si>
  <si>
    <t>汤原中燃城市燃气发展有限公司</t>
  </si>
  <si>
    <t>孙志健</t>
  </si>
  <si>
    <t>230904200003150316</t>
  </si>
  <si>
    <t>18145415969</t>
  </si>
  <si>
    <t>北京市燃气集团七台河有限公司</t>
  </si>
  <si>
    <t>田地</t>
  </si>
  <si>
    <t>230604199305201017</t>
  </si>
  <si>
    <t>18545771197</t>
  </si>
  <si>
    <t>大庆中石油昆仑燃气有限公司</t>
  </si>
  <si>
    <t>田红雨</t>
  </si>
  <si>
    <t>230605198002082227</t>
  </si>
  <si>
    <t>13845925127</t>
  </si>
  <si>
    <t>王成娇</t>
  </si>
  <si>
    <t>23230319840606081X</t>
  </si>
  <si>
    <t>13603606612</t>
  </si>
  <si>
    <t>肇东市鸿发液化石油气管道供应有限公司</t>
  </si>
  <si>
    <t>王成龙</t>
  </si>
  <si>
    <t>230126199303125197</t>
  </si>
  <si>
    <t>15765544221</t>
  </si>
  <si>
    <t>哈尔滨中庆燃气有限责任公司</t>
  </si>
  <si>
    <t>王红强</t>
  </si>
  <si>
    <t>230202196907082037</t>
  </si>
  <si>
    <t>13895992013</t>
  </si>
  <si>
    <t>王青双</t>
  </si>
  <si>
    <t>232326199302164736</t>
  </si>
  <si>
    <t>19917828797</t>
  </si>
  <si>
    <t>王擎</t>
  </si>
  <si>
    <t>230124199303260716</t>
  </si>
  <si>
    <t>17561501118</t>
  </si>
  <si>
    <t>方正县中燃城市燃气发展有限公司</t>
  </si>
  <si>
    <t>王庆微</t>
  </si>
  <si>
    <t>231224198807180025</t>
  </si>
  <si>
    <t>15084636845</t>
  </si>
  <si>
    <t>王若琳</t>
  </si>
  <si>
    <t>230605199603141821</t>
  </si>
  <si>
    <t>13144599318</t>
  </si>
  <si>
    <t>王研</t>
  </si>
  <si>
    <t>230302198809124744</t>
  </si>
  <si>
    <t>13946878952</t>
  </si>
  <si>
    <t>鸡西中燃城市燃气发展有限公司</t>
  </si>
  <si>
    <t>王颜松</t>
  </si>
  <si>
    <t>230306196804194213</t>
  </si>
  <si>
    <t>13836579553</t>
  </si>
  <si>
    <t>鸡西市城子河区城祥投资有限公司城花燃气站</t>
  </si>
  <si>
    <t>王燕滨</t>
  </si>
  <si>
    <t>230207197311240213</t>
  </si>
  <si>
    <t>13836258297</t>
  </si>
  <si>
    <t>王宇锋</t>
  </si>
  <si>
    <t>230102198208111074</t>
  </si>
  <si>
    <t>13936528633</t>
  </si>
  <si>
    <t>王玉凤</t>
  </si>
  <si>
    <t>230406198110140346</t>
  </si>
  <si>
    <t>13329583535</t>
  </si>
  <si>
    <t>京燃鹤岗燃气有限责任公司</t>
  </si>
  <si>
    <t>魏佳鑫</t>
  </si>
  <si>
    <t>230902199712152420</t>
  </si>
  <si>
    <t>13104647555</t>
  </si>
  <si>
    <t>吴琼</t>
  </si>
  <si>
    <t>230202199108081218</t>
  </si>
  <si>
    <t>15164617386</t>
  </si>
  <si>
    <t>吴师逸</t>
  </si>
  <si>
    <t>220402200401200014</t>
  </si>
  <si>
    <t>13943777747</t>
  </si>
  <si>
    <t>吴兴祖</t>
  </si>
  <si>
    <t>230422199712151514</t>
  </si>
  <si>
    <t>18345629662</t>
  </si>
  <si>
    <t>绥滨中燃城市燃气发展有限公司</t>
  </si>
  <si>
    <t>谢明</t>
  </si>
  <si>
    <t>230205198906150817</t>
  </si>
  <si>
    <t>18845210125</t>
  </si>
  <si>
    <t>徐环环</t>
  </si>
  <si>
    <t>231027198304201224</t>
  </si>
  <si>
    <t>18145100660</t>
  </si>
  <si>
    <t>徐萌</t>
  </si>
  <si>
    <t>230108200303170417</t>
  </si>
  <si>
    <t>18745839173</t>
  </si>
  <si>
    <t>黑龙江天辰燃气有限责任公司</t>
  </si>
  <si>
    <t>徐雪松</t>
  </si>
  <si>
    <t>230204199202140213</t>
  </si>
  <si>
    <t>16604630214</t>
  </si>
  <si>
    <t>许秀英</t>
  </si>
  <si>
    <t>230403198105260627</t>
  </si>
  <si>
    <t>15946612981</t>
  </si>
  <si>
    <t>杨森</t>
  </si>
  <si>
    <t>230231198903025431</t>
  </si>
  <si>
    <t>15545678506</t>
  </si>
  <si>
    <t>拜泉县森众燃气有限公司</t>
  </si>
  <si>
    <t>于宝明</t>
  </si>
  <si>
    <t>230828197206110032</t>
  </si>
  <si>
    <t>18745402577</t>
  </si>
  <si>
    <t>于金龙</t>
  </si>
  <si>
    <t>232303198306165219</t>
  </si>
  <si>
    <t>18045562833</t>
  </si>
  <si>
    <t>袁浩然</t>
  </si>
  <si>
    <t>230621200612232712</t>
  </si>
  <si>
    <t>17745265805</t>
  </si>
  <si>
    <t>张成勇</t>
  </si>
  <si>
    <t>230722197605120015</t>
  </si>
  <si>
    <t>13104583276</t>
  </si>
  <si>
    <t>嘉荫县嘉盛液化石油气有限责任公司</t>
  </si>
  <si>
    <t>张迪</t>
  </si>
  <si>
    <t>411081199008151679</t>
  </si>
  <si>
    <t>15776900960</t>
  </si>
  <si>
    <t>张嘉蜜</t>
  </si>
  <si>
    <t>230119198812310026</t>
  </si>
  <si>
    <t>15004505625</t>
  </si>
  <si>
    <t>哈尔滨阿城中燃城市燃气发展有限公司</t>
  </si>
  <si>
    <t>张丽丽</t>
  </si>
  <si>
    <t>230119198504262325</t>
  </si>
  <si>
    <t>15045168882</t>
  </si>
  <si>
    <t>张连震</t>
  </si>
  <si>
    <t>230903199210170836</t>
  </si>
  <si>
    <t>15246414138</t>
  </si>
  <si>
    <t>张宇哲</t>
  </si>
  <si>
    <t>230102197106053737</t>
  </si>
  <si>
    <t>13936437005</t>
  </si>
  <si>
    <t>张志锴</t>
  </si>
  <si>
    <t>23012920011018251x</t>
  </si>
  <si>
    <t>18345491949</t>
  </si>
  <si>
    <t>延寿奥德燃气有限公司</t>
  </si>
  <si>
    <t>赵铁柱</t>
  </si>
  <si>
    <t>232126198211170916</t>
  </si>
  <si>
    <t>15946099115</t>
  </si>
  <si>
    <t>巴彦中奥能源有限公司</t>
  </si>
  <si>
    <t>郑飞</t>
  </si>
  <si>
    <t>230230198510260039</t>
  </si>
  <si>
    <t>16646204168</t>
  </si>
  <si>
    <t>黑龙江省晟丰城市燃气发展有限公司</t>
  </si>
  <si>
    <t>朱丽丽</t>
  </si>
  <si>
    <t>230621198209111267</t>
  </si>
  <si>
    <t>13846808634</t>
  </si>
  <si>
    <t>朱媛媛</t>
  </si>
  <si>
    <t>230407198701300221</t>
  </si>
  <si>
    <t>15754680659</t>
  </si>
  <si>
    <t>左琦</t>
  </si>
  <si>
    <t>230406199105080224</t>
  </si>
  <si>
    <t>15304681991</t>
  </si>
  <si>
    <t>马腾</t>
  </si>
  <si>
    <t>230621199610220616</t>
  </si>
  <si>
    <t>18945618884</t>
  </si>
  <si>
    <t>大庆新奥恒源燃气有限公司</t>
  </si>
  <si>
    <t>赵余昕</t>
  </si>
  <si>
    <t>23018319890209054X</t>
  </si>
  <si>
    <t>13134512733</t>
  </si>
  <si>
    <t>尚志华润燃气有限公司</t>
  </si>
  <si>
    <t>顾文厦</t>
  </si>
  <si>
    <t>230183198909240619</t>
  </si>
  <si>
    <t>13199557620</t>
  </si>
  <si>
    <t>马薇</t>
  </si>
  <si>
    <t>230102198706142148</t>
  </si>
  <si>
    <t>15245131717</t>
  </si>
  <si>
    <t>李双双</t>
  </si>
  <si>
    <t>230206198805170225</t>
  </si>
  <si>
    <t>13796633302</t>
  </si>
  <si>
    <t>王凤鸣</t>
  </si>
  <si>
    <t>230811199801221820</t>
  </si>
  <si>
    <t>15214664993</t>
  </si>
  <si>
    <t>佳木斯中燃城市燃气发展有限公司</t>
  </si>
  <si>
    <t>张静</t>
  </si>
  <si>
    <t>230826198703041244</t>
  </si>
  <si>
    <t>18345452265</t>
  </si>
  <si>
    <t>桦川中燃城市燃气发展有限公司</t>
  </si>
  <si>
    <t>李娜</t>
  </si>
  <si>
    <t>230505199301010521</t>
  </si>
  <si>
    <t>15145915976</t>
  </si>
  <si>
    <t>双鸭山中燃城市燃气发展有限公司</t>
  </si>
  <si>
    <t>王英</t>
  </si>
  <si>
    <t>232700199002050620</t>
  </si>
  <si>
    <t>18845735508</t>
  </si>
  <si>
    <t>大兴安岭中燃城市燃气发展有限公司</t>
  </si>
  <si>
    <t>张波</t>
  </si>
  <si>
    <t>230103197107163918</t>
  </si>
  <si>
    <t>13704810103</t>
  </si>
  <si>
    <t>祖丹</t>
  </si>
  <si>
    <t>230121198603260423</t>
  </si>
  <si>
    <t>13936015890</t>
  </si>
  <si>
    <t>刘艳红</t>
  </si>
  <si>
    <t>23022719900120174X</t>
  </si>
  <si>
    <t>13352526693</t>
  </si>
  <si>
    <t>富裕县中燃城市燃气发展有限公司</t>
  </si>
  <si>
    <t>刘铁</t>
  </si>
  <si>
    <t>230105197203241931</t>
  </si>
  <si>
    <t>15204691576</t>
  </si>
  <si>
    <t>曹喜山</t>
  </si>
  <si>
    <t>管网工</t>
  </si>
  <si>
    <t>9月23日上午</t>
  </si>
  <si>
    <t>陈韩博文</t>
  </si>
  <si>
    <t>丁建新</t>
  </si>
  <si>
    <t>董晓野</t>
  </si>
  <si>
    <t>范龙春</t>
  </si>
  <si>
    <t>方鑫博</t>
  </si>
  <si>
    <t>冯亚鹏</t>
  </si>
  <si>
    <t>付源熹</t>
  </si>
  <si>
    <t>高巍</t>
  </si>
  <si>
    <t>郭本涛</t>
  </si>
  <si>
    <t>侯贺</t>
  </si>
  <si>
    <t>蒋忠华</t>
  </si>
  <si>
    <t>李佳琦</t>
  </si>
  <si>
    <t>李荣政</t>
  </si>
  <si>
    <t>刘丹丹</t>
  </si>
  <si>
    <t>刘涵韬</t>
  </si>
  <si>
    <t>刘宏柱</t>
  </si>
  <si>
    <t>刘明亮</t>
  </si>
  <si>
    <t>鲁旭</t>
  </si>
  <si>
    <t>陆帅东</t>
  </si>
  <si>
    <t>陆永</t>
  </si>
  <si>
    <t>牛超</t>
  </si>
  <si>
    <t>上官庆闯</t>
  </si>
  <si>
    <t>万宏</t>
  </si>
  <si>
    <t>王建国</t>
  </si>
  <si>
    <t>王乐乐</t>
  </si>
  <si>
    <t>王雷</t>
  </si>
  <si>
    <t>王晓华</t>
  </si>
  <si>
    <t>魏鸿博</t>
  </si>
  <si>
    <t>温玉柱</t>
  </si>
  <si>
    <t>闻大亮</t>
  </si>
  <si>
    <t>徐如意</t>
  </si>
  <si>
    <t>许忠国</t>
  </si>
  <si>
    <t>杨亮</t>
  </si>
  <si>
    <t>姚棚勇</t>
  </si>
  <si>
    <t>于祺</t>
  </si>
  <si>
    <t>于洋</t>
  </si>
  <si>
    <t>俞航</t>
  </si>
  <si>
    <t>张红军</t>
  </si>
  <si>
    <t>张洪涛</t>
  </si>
  <si>
    <t>张利新</t>
  </si>
  <si>
    <t>张瑞鑫</t>
  </si>
  <si>
    <t>赵启龙</t>
  </si>
  <si>
    <t>赵旭</t>
  </si>
  <si>
    <t>郑长军</t>
  </si>
  <si>
    <t>周强</t>
  </si>
  <si>
    <t>周瑞琪</t>
  </si>
  <si>
    <t>顾广楠</t>
  </si>
  <si>
    <t>23042119930709007X</t>
  </si>
  <si>
    <t>15636722266</t>
  </si>
  <si>
    <t>萝北中燃城市燃气发展有限公司</t>
  </si>
  <si>
    <t>输配场站工</t>
  </si>
  <si>
    <t>9月23日下午</t>
  </si>
  <si>
    <t>关辉</t>
  </si>
  <si>
    <t>230207197701020216</t>
  </si>
  <si>
    <t>13845297007</t>
  </si>
  <si>
    <t>中国石化销售股份有限公司黑龙江齐齐哈尔石油分公司佳龙加油站</t>
  </si>
  <si>
    <t>李炳润</t>
  </si>
  <si>
    <t>230804198801011315</t>
  </si>
  <si>
    <t>13351862937</t>
  </si>
  <si>
    <t>李晨宇</t>
  </si>
  <si>
    <t>231004199203050316</t>
  </si>
  <si>
    <t>15846749123</t>
  </si>
  <si>
    <t>牡丹江中燃城市燃气发展有限公司</t>
  </si>
  <si>
    <t>林松鹤</t>
  </si>
  <si>
    <t>230125200108183315</t>
  </si>
  <si>
    <t>15754505025</t>
  </si>
  <si>
    <t>宾县中燃城市燃气发展有限公司</t>
  </si>
  <si>
    <t>刘凤艳</t>
  </si>
  <si>
    <t>23022119810228182X</t>
  </si>
  <si>
    <t>13945273418</t>
  </si>
  <si>
    <t>刘朗</t>
  </si>
  <si>
    <t>230125200001280510</t>
  </si>
  <si>
    <t>15546658435</t>
  </si>
  <si>
    <t>刘长海</t>
  </si>
  <si>
    <t>23100419760126031X</t>
  </si>
  <si>
    <t>15145385558</t>
  </si>
  <si>
    <t>孙成志</t>
  </si>
  <si>
    <t>230227198206221336</t>
  </si>
  <si>
    <t>15164676338</t>
  </si>
  <si>
    <t>孙涛</t>
  </si>
  <si>
    <t>230421198907051010</t>
  </si>
  <si>
    <t>15663716263</t>
  </si>
  <si>
    <t>王兴国</t>
  </si>
  <si>
    <t>230182198101214411</t>
  </si>
  <si>
    <t>13101566321</t>
  </si>
  <si>
    <t>黑龙江省华通能源开发有限公司</t>
  </si>
  <si>
    <t>荀继成</t>
  </si>
  <si>
    <t>230182198305111254</t>
  </si>
  <si>
    <t>18348511230</t>
  </si>
  <si>
    <t>杨洁</t>
  </si>
  <si>
    <t>42068419861109155X</t>
  </si>
  <si>
    <t>13212701736</t>
  </si>
  <si>
    <t>黑龙江史记种猪育种有限公司</t>
  </si>
  <si>
    <t>于震</t>
  </si>
  <si>
    <t>23030419871028541X</t>
  </si>
  <si>
    <t>15946684626</t>
  </si>
  <si>
    <t>张戈</t>
  </si>
  <si>
    <t>230422199106140516</t>
  </si>
  <si>
    <t>18846804424</t>
  </si>
  <si>
    <t>张奇新</t>
  </si>
  <si>
    <t>23022119890925075X</t>
  </si>
  <si>
    <t>13381086123</t>
  </si>
  <si>
    <t>大庆市中瑞燃气有限公司</t>
  </si>
  <si>
    <t>郑宏</t>
  </si>
  <si>
    <t>230227197510110417</t>
  </si>
  <si>
    <t>18714384569</t>
  </si>
  <si>
    <t>朱伟</t>
  </si>
  <si>
    <t>230225197805065518</t>
  </si>
  <si>
    <t>15246054808</t>
  </si>
  <si>
    <t>金昊男</t>
  </si>
  <si>
    <t>230822200011017811</t>
  </si>
  <si>
    <t>18945425547</t>
  </si>
  <si>
    <t>何永利</t>
  </si>
  <si>
    <t>230105196805060535</t>
  </si>
  <si>
    <t>13613611276</t>
  </si>
  <si>
    <t>唐波</t>
  </si>
  <si>
    <t>230102197606304619</t>
  </si>
  <si>
    <t>18345097676</t>
  </si>
  <si>
    <t>吴旭晗</t>
  </si>
  <si>
    <t>230826200009250812</t>
  </si>
  <si>
    <t>13694666946</t>
  </si>
  <si>
    <t>高宇策</t>
  </si>
  <si>
    <t>230523200012074818</t>
  </si>
  <si>
    <t>18746010542</t>
  </si>
  <si>
    <t>黑龙江红兴隆农垦中燃城市燃气发展有限公司</t>
  </si>
  <si>
    <t>许帅</t>
  </si>
  <si>
    <t>230502199708161330</t>
  </si>
  <si>
    <t>15704609875</t>
  </si>
  <si>
    <t>曹学雨</t>
  </si>
  <si>
    <t>232324198705051536</t>
  </si>
  <si>
    <t>13674555537</t>
  </si>
  <si>
    <t>望奎县龙庆液化石油气有限责任公司</t>
  </si>
  <si>
    <t>液化石油气库站工</t>
  </si>
  <si>
    <t>陈庭达</t>
  </si>
  <si>
    <t>232324198807121515</t>
  </si>
  <si>
    <t>15765273555</t>
  </si>
  <si>
    <t>刘洋</t>
  </si>
  <si>
    <t>230227198212100119</t>
  </si>
  <si>
    <t>18846320195</t>
  </si>
  <si>
    <t>富裕县利财液化石油气有限公司</t>
  </si>
  <si>
    <t>吕红涛</t>
  </si>
  <si>
    <t>211421198206045432</t>
  </si>
  <si>
    <t>18182729556</t>
  </si>
  <si>
    <t>大兴安岭金耀吉星燃气销售有限公司</t>
  </si>
  <si>
    <t>马秀海</t>
  </si>
  <si>
    <t>230303197301114010</t>
  </si>
  <si>
    <t>13945833193</t>
  </si>
  <si>
    <t>鸡西市永金液化气有限公司</t>
  </si>
  <si>
    <t>潘志国</t>
  </si>
  <si>
    <t>152103197711046939</t>
  </si>
  <si>
    <t>15636803543</t>
  </si>
  <si>
    <t>哈尔滨建成贸易有限公司</t>
  </si>
  <si>
    <t>宋春霞</t>
  </si>
  <si>
    <t>232103197005130842</t>
  </si>
  <si>
    <t>18345313199</t>
  </si>
  <si>
    <t>五常市山河镇星源液化石油气有限公司第一分公司</t>
  </si>
  <si>
    <t>苏雪林</t>
  </si>
  <si>
    <t>230119197811250311</t>
  </si>
  <si>
    <t>13796176688</t>
  </si>
  <si>
    <t>哈尔滨市阿城区糖机液化气有限责任公司</t>
  </si>
  <si>
    <t>童凤珠</t>
  </si>
  <si>
    <t>230221198809243026</t>
  </si>
  <si>
    <t>18045251100</t>
  </si>
  <si>
    <t>齐齐哈尔市凌峰燃气有限公司龙江分公司</t>
  </si>
  <si>
    <t>王爽</t>
  </si>
  <si>
    <t>232325199011234224</t>
  </si>
  <si>
    <t>15845956064</t>
  </si>
  <si>
    <t>大庆奥盟化工产品有限公司</t>
  </si>
  <si>
    <t>王新蕊</t>
  </si>
  <si>
    <t>230203197310110024</t>
  </si>
  <si>
    <t>18686905017</t>
  </si>
  <si>
    <t>铁力市西河燃气有限责任公司</t>
  </si>
  <si>
    <t>王英鹏</t>
  </si>
  <si>
    <t>232302199502102133</t>
  </si>
  <si>
    <t>18646598761</t>
  </si>
  <si>
    <t>安达市任民液化气站</t>
  </si>
  <si>
    <t>谢清海</t>
  </si>
  <si>
    <t>230125197108133516</t>
  </si>
  <si>
    <t>18348657481</t>
  </si>
  <si>
    <t>徐国梁</t>
  </si>
  <si>
    <t>232700199109251414</t>
  </si>
  <si>
    <t>15045708321</t>
  </si>
  <si>
    <t>徐洪娟</t>
  </si>
  <si>
    <t>230221197905104822</t>
  </si>
  <si>
    <t>18746298008</t>
  </si>
  <si>
    <t>齐齐哈尔市雅尔塞液化石油气有限公司龙江分公司</t>
  </si>
  <si>
    <t>许宝龙</t>
  </si>
  <si>
    <t>230606198601144019</t>
  </si>
  <si>
    <t>13199063434</t>
  </si>
  <si>
    <t>大庆金星燃气股份有限公司</t>
  </si>
  <si>
    <t>杨精权</t>
  </si>
  <si>
    <t>230221197010053016</t>
  </si>
  <si>
    <t>18533713816</t>
  </si>
  <si>
    <t>齐齐哈尔市天玉液化气贮灌有限公司龙江分公司</t>
  </si>
  <si>
    <t>杨立波</t>
  </si>
  <si>
    <t>232103197202294037</t>
  </si>
  <si>
    <t>13603665312</t>
  </si>
  <si>
    <t>五常市向阳液化气销售有限公司</t>
  </si>
  <si>
    <t>杨勇</t>
  </si>
  <si>
    <t>232128198006093416</t>
  </si>
  <si>
    <t>15246713451</t>
  </si>
  <si>
    <t>通河县液化石油气公司</t>
  </si>
  <si>
    <t>姚文玲</t>
  </si>
  <si>
    <t>232103197006244024</t>
  </si>
  <si>
    <t>13654538123</t>
  </si>
  <si>
    <t>张春雪</t>
  </si>
  <si>
    <t>232303197712274619</t>
  </si>
  <si>
    <t>17597364272</t>
  </si>
  <si>
    <t>黑龙江红旗液化气有限公司</t>
  </si>
  <si>
    <t>张殿德</t>
  </si>
  <si>
    <t>230306196803195118</t>
  </si>
  <si>
    <t>13946804525</t>
  </si>
  <si>
    <t>鸡西市兴翰液化气有限公司</t>
  </si>
  <si>
    <t>赵振顺</t>
  </si>
  <si>
    <t>230208197411170458</t>
  </si>
  <si>
    <t>15946504604</t>
  </si>
  <si>
    <t>齐齐哈尔金龙燃气有限责任公司达呼店供应站</t>
  </si>
  <si>
    <t>张长明</t>
  </si>
  <si>
    <t>230403197512260515</t>
  </si>
  <si>
    <t>萝北县长运石油液化气经销有限公司</t>
  </si>
  <si>
    <t>马海艳</t>
  </si>
  <si>
    <t>230183200301211924</t>
  </si>
  <si>
    <t>周建伟</t>
  </si>
  <si>
    <t>230221197401200036</t>
  </si>
  <si>
    <t>13895953492</t>
  </si>
  <si>
    <t>齐齐哈尔市凌峰燃气有限公司龙江忠诺分公司</t>
  </si>
  <si>
    <t>李大勇</t>
  </si>
  <si>
    <t>230221197607080412</t>
  </si>
  <si>
    <t>13895973487</t>
  </si>
  <si>
    <t>齐齐哈尔凌锋燃气有限公司耀烨分公司</t>
  </si>
  <si>
    <t>边玉华</t>
  </si>
  <si>
    <t>230227196507240822</t>
  </si>
  <si>
    <t>13796263880</t>
  </si>
  <si>
    <t>齐齐哈尔金龙燃气有限责任公司富裕分公司</t>
  </si>
  <si>
    <t>枊志鹏</t>
  </si>
  <si>
    <t>231084199010230013</t>
  </si>
  <si>
    <t>15110298071</t>
  </si>
  <si>
    <t>黑龙江糖机能源有限公司</t>
  </si>
  <si>
    <t>加气站操作工</t>
  </si>
  <si>
    <t>9月24日上午</t>
  </si>
  <si>
    <t>丁艳</t>
  </si>
  <si>
    <t>232103197304097026</t>
  </si>
  <si>
    <t>18348572550</t>
  </si>
  <si>
    <t>五常市金诚加气有限公司</t>
  </si>
  <si>
    <t>董林峰</t>
  </si>
  <si>
    <t>230208200103200218</t>
  </si>
  <si>
    <t>15214410484</t>
  </si>
  <si>
    <t>黑龙江威尔斯清洁能源销售有限公司</t>
  </si>
  <si>
    <t>郭世宝</t>
  </si>
  <si>
    <t>231281199404188518</t>
  </si>
  <si>
    <t>15004592239</t>
  </si>
  <si>
    <t>安达市楚然昆仑清洁能源有限公司</t>
  </si>
  <si>
    <t>韩冰</t>
  </si>
  <si>
    <t>232302197704030423</t>
  </si>
  <si>
    <t>18145951566</t>
  </si>
  <si>
    <t>安达市元旺石油燃料有限公司</t>
  </si>
  <si>
    <t>韩春利</t>
  </si>
  <si>
    <t>232302197905233518</t>
  </si>
  <si>
    <t>18045563123</t>
  </si>
  <si>
    <t>肇东市大东汽车加气站有限公司</t>
  </si>
  <si>
    <t>黄丹丹</t>
  </si>
  <si>
    <t>230204198202090725</t>
  </si>
  <si>
    <t>15604522121</t>
  </si>
  <si>
    <t>黑龙江友志能源有限公司</t>
  </si>
  <si>
    <t>黄丽伟</t>
  </si>
  <si>
    <t>230204197501160928</t>
  </si>
  <si>
    <t>13946270439</t>
  </si>
  <si>
    <t>齐齐哈尔蓝天商贸有限责任公司</t>
  </si>
  <si>
    <t>黄晓明</t>
  </si>
  <si>
    <t>230302197512285016</t>
  </si>
  <si>
    <t>13946867444</t>
  </si>
  <si>
    <t>哈尔滨市七千里加气有限公司</t>
  </si>
  <si>
    <t>贾娟</t>
  </si>
  <si>
    <t>232302199505202121</t>
  </si>
  <si>
    <t>17545163650</t>
  </si>
  <si>
    <t>安达市诚挚达石油燃料有限公司</t>
  </si>
  <si>
    <t>姜华</t>
  </si>
  <si>
    <t>230902198003110020</t>
  </si>
  <si>
    <t>18804648606</t>
  </si>
  <si>
    <t>七台河市隆发生物油科技研发有限责任公司沿河街加气站</t>
  </si>
  <si>
    <t>姜子魁</t>
  </si>
  <si>
    <t>230123199204110433</t>
  </si>
  <si>
    <t>18646090395</t>
  </si>
  <si>
    <t>依兰泰利达加气站有限公司</t>
  </si>
  <si>
    <t>蒋丽霞</t>
  </si>
  <si>
    <t>350305199807306326</t>
  </si>
  <si>
    <t>15105929632</t>
  </si>
  <si>
    <t>齐齐哈尔市顺天逸加油加气有限公司</t>
  </si>
  <si>
    <t>金萍萍</t>
  </si>
  <si>
    <t>230208199702081024</t>
  </si>
  <si>
    <t>14794522701</t>
  </si>
  <si>
    <t>李洪岩</t>
  </si>
  <si>
    <t>232303198911272215</t>
  </si>
  <si>
    <t>18545903355</t>
  </si>
  <si>
    <t>中国石化销售股份有限公司黑龙江大庆石油分公司</t>
  </si>
  <si>
    <t>李继华</t>
  </si>
  <si>
    <t>232302197902010749</t>
  </si>
  <si>
    <t>18746672078</t>
  </si>
  <si>
    <t>李茂凤</t>
  </si>
  <si>
    <t>230226197010201076</t>
  </si>
  <si>
    <t>18745979361</t>
  </si>
  <si>
    <t>杜尔伯特蒙古族自治县金鑫绿源天然气有限责任公司</t>
  </si>
  <si>
    <t>李艳萍</t>
  </si>
  <si>
    <t>23230219940322272X</t>
  </si>
  <si>
    <t>15765213770</t>
  </si>
  <si>
    <t>李阳</t>
  </si>
  <si>
    <t>23012319940204043X</t>
  </si>
  <si>
    <t>15304667311</t>
  </si>
  <si>
    <t>连春秋</t>
  </si>
  <si>
    <t>230621199310014271</t>
  </si>
  <si>
    <t>18345587619</t>
  </si>
  <si>
    <t>梁辉</t>
  </si>
  <si>
    <t>230221198609130019</t>
  </si>
  <si>
    <t>15904627654</t>
  </si>
  <si>
    <t>刘浩</t>
  </si>
  <si>
    <t>23230219781022001X</t>
  </si>
  <si>
    <t>18645933667</t>
  </si>
  <si>
    <t>刘宇</t>
  </si>
  <si>
    <t>152103199004021213</t>
  </si>
  <si>
    <t>18245750707</t>
  </si>
  <si>
    <t>刘智瑞</t>
  </si>
  <si>
    <t>230624200706130054</t>
  </si>
  <si>
    <t>13836951119</t>
  </si>
  <si>
    <t>杜尔伯特蒙古族自治县他拉哈液化气车用天然气有限公司</t>
  </si>
  <si>
    <t>吕京谚</t>
  </si>
  <si>
    <t>230302198709244052</t>
  </si>
  <si>
    <t>18545975959</t>
  </si>
  <si>
    <t>马成林</t>
  </si>
  <si>
    <t>230124200004160016</t>
  </si>
  <si>
    <t>15546153220</t>
  </si>
  <si>
    <t>黑龙江省中油交投能源有限责任公司宾县摆渡北加气站</t>
  </si>
  <si>
    <t>马骏</t>
  </si>
  <si>
    <t>230125199309192415</t>
  </si>
  <si>
    <t>18604608329</t>
  </si>
  <si>
    <t>黑龙江省中油交投能源有限责任公司宾县摆渡南加气站</t>
  </si>
  <si>
    <t>任瑞雪</t>
  </si>
  <si>
    <t>230125198311121013</t>
  </si>
  <si>
    <t>15146111163</t>
  </si>
  <si>
    <t>尚云雁</t>
  </si>
  <si>
    <t>23022119781030002X</t>
  </si>
  <si>
    <t>15545699911</t>
  </si>
  <si>
    <t>邵东峰</t>
  </si>
  <si>
    <t>232303197201232011</t>
  </si>
  <si>
    <t>13329591998</t>
  </si>
  <si>
    <t>孙洪</t>
  </si>
  <si>
    <t>23032119700222321X</t>
  </si>
  <si>
    <t>13945816871</t>
  </si>
  <si>
    <t>鸡西永金汽车能源投资有限公司</t>
  </si>
  <si>
    <t>孙继轩</t>
  </si>
  <si>
    <t>230623199509210635</t>
  </si>
  <si>
    <t>13039830921</t>
  </si>
  <si>
    <t>孙莹莹</t>
  </si>
  <si>
    <t>230221198509220420</t>
  </si>
  <si>
    <t>15845755535</t>
  </si>
  <si>
    <t>王福云</t>
  </si>
  <si>
    <t>230834197302021766</t>
  </si>
  <si>
    <t>13704546815</t>
  </si>
  <si>
    <t>友谊县鸿安液化气经销有限公司</t>
  </si>
  <si>
    <t>230605198909131824</t>
  </si>
  <si>
    <t>13946988816</t>
  </si>
  <si>
    <t>王涛</t>
  </si>
  <si>
    <t>230121199402183032</t>
  </si>
  <si>
    <t>18249106194</t>
  </si>
  <si>
    <t>哈尔滨市呼兰区晨峰加油站</t>
  </si>
  <si>
    <t>王天宇</t>
  </si>
  <si>
    <t>230125198801023758</t>
  </si>
  <si>
    <t>15114666665</t>
  </si>
  <si>
    <t>王宪</t>
  </si>
  <si>
    <t>230205199308240219</t>
  </si>
  <si>
    <t>17790626688</t>
  </si>
  <si>
    <t>王秀艳</t>
  </si>
  <si>
    <t>232103197002242064</t>
  </si>
  <si>
    <t>13394610968</t>
  </si>
  <si>
    <t>王宇</t>
  </si>
  <si>
    <t>232302198404217610</t>
  </si>
  <si>
    <t>18945272222</t>
  </si>
  <si>
    <t>王志强</t>
  </si>
  <si>
    <t>232302199311167014</t>
  </si>
  <si>
    <t>18245765034</t>
  </si>
  <si>
    <t>谢金月</t>
  </si>
  <si>
    <t>230921199009091629</t>
  </si>
  <si>
    <t>15704648913</t>
  </si>
  <si>
    <t>杨朝兴</t>
  </si>
  <si>
    <t>232302198412040413</t>
  </si>
  <si>
    <t>13555505877</t>
  </si>
  <si>
    <t>杨洪梅</t>
  </si>
  <si>
    <t>230606198708302427</t>
  </si>
  <si>
    <t>13555576383</t>
  </si>
  <si>
    <t>杨亚杰</t>
  </si>
  <si>
    <t>230228197405180022</t>
  </si>
  <si>
    <t>18846604909</t>
  </si>
  <si>
    <t>姚丽萍</t>
  </si>
  <si>
    <t>230302197311014762</t>
  </si>
  <si>
    <t>13303673393</t>
  </si>
  <si>
    <t>依朗</t>
  </si>
  <si>
    <t>232302198501077015</t>
  </si>
  <si>
    <t>15845923162</t>
  </si>
  <si>
    <t>殷力</t>
  </si>
  <si>
    <t>230622197109093016</t>
  </si>
  <si>
    <t>13946914949</t>
  </si>
  <si>
    <t>肇源县顺隆燃气有限公司</t>
  </si>
  <si>
    <t>于伟伟</t>
  </si>
  <si>
    <t>232303198609031322</t>
  </si>
  <si>
    <t>19145164876</t>
  </si>
  <si>
    <t>肇东市跃进农机服务站</t>
  </si>
  <si>
    <t>9月24日下午</t>
  </si>
  <si>
    <t>张春会</t>
  </si>
  <si>
    <t>230622197909204343</t>
  </si>
  <si>
    <t>18745980512</t>
  </si>
  <si>
    <t>大庆徐深城市燃气有限公司</t>
  </si>
  <si>
    <t>张磊</t>
  </si>
  <si>
    <t>23232619880830624X</t>
  </si>
  <si>
    <t>15734647772</t>
  </si>
  <si>
    <t>张耀元</t>
  </si>
  <si>
    <t>231282200111087379</t>
  </si>
  <si>
    <t>13199033308</t>
  </si>
  <si>
    <t>张玥</t>
  </si>
  <si>
    <t>230204199005021127</t>
  </si>
  <si>
    <t>13284980566</t>
  </si>
  <si>
    <t>张悦</t>
  </si>
  <si>
    <t>230622199402175263</t>
  </si>
  <si>
    <t>13352590201</t>
  </si>
  <si>
    <t>赵海刚</t>
  </si>
  <si>
    <t>232303197410311314</t>
  </si>
  <si>
    <t>13074571972</t>
  </si>
  <si>
    <t>赵双双</t>
  </si>
  <si>
    <t>232301197706141323</t>
  </si>
  <si>
    <t>13125965553</t>
  </si>
  <si>
    <t>绥化市中元能源有限公司</t>
  </si>
  <si>
    <t>赵英伟</t>
  </si>
  <si>
    <t>230125200703184419</t>
  </si>
  <si>
    <t>17279922729</t>
  </si>
  <si>
    <t>周恩柱</t>
  </si>
  <si>
    <t>230182198204082255</t>
  </si>
  <si>
    <t>15045845875</t>
  </si>
  <si>
    <t>哈尔滨市浩宁燃气有限公司</t>
  </si>
  <si>
    <t>周海燕</t>
  </si>
  <si>
    <t>230205199212191029</t>
  </si>
  <si>
    <t>18846333159</t>
  </si>
  <si>
    <t>周兴达</t>
  </si>
  <si>
    <t>232101198002100893</t>
  </si>
  <si>
    <t>13796815545</t>
  </si>
  <si>
    <t>朱高峰</t>
  </si>
  <si>
    <t>230123198710111899</t>
  </si>
  <si>
    <t>13613602585</t>
  </si>
  <si>
    <t>蔡宝财</t>
  </si>
  <si>
    <t>230921196712112811</t>
  </si>
  <si>
    <t>15804653422</t>
  </si>
  <si>
    <t>黑龙江省交投壮龙新能源科技有限公司</t>
  </si>
  <si>
    <t>压缩天然气场站工</t>
  </si>
  <si>
    <t>关丽娟</t>
  </si>
  <si>
    <t>230205197202141029</t>
  </si>
  <si>
    <t>13614522689</t>
  </si>
  <si>
    <t>韩忠宝</t>
  </si>
  <si>
    <t>230121199804201010</t>
  </si>
  <si>
    <t>13945907308</t>
  </si>
  <si>
    <t>胡金玉</t>
  </si>
  <si>
    <t>230921197411120425</t>
  </si>
  <si>
    <t>15214650108</t>
  </si>
  <si>
    <t>金岩</t>
  </si>
  <si>
    <t>230921197411300442</t>
  </si>
  <si>
    <t>18846402001</t>
  </si>
  <si>
    <t>李平</t>
  </si>
  <si>
    <t>230202197904061024</t>
  </si>
  <si>
    <t>15845204407</t>
  </si>
  <si>
    <t>庞双佶</t>
  </si>
  <si>
    <t>230902199004280034</t>
  </si>
  <si>
    <t>13946564071</t>
  </si>
  <si>
    <t>史奇孝</t>
  </si>
  <si>
    <t>230621199305110277</t>
  </si>
  <si>
    <t>15845995550</t>
  </si>
  <si>
    <t>肇州县液化气站</t>
  </si>
  <si>
    <t>王福泉</t>
  </si>
  <si>
    <t>230205197506210433</t>
  </si>
  <si>
    <t>13796330567</t>
  </si>
  <si>
    <t>王海</t>
  </si>
  <si>
    <t>230503199312230631</t>
  </si>
  <si>
    <t>18645946662</t>
  </si>
  <si>
    <t>闫程乾</t>
  </si>
  <si>
    <t>230227199701161718</t>
  </si>
  <si>
    <t>18714347793</t>
  </si>
  <si>
    <t>赵岩</t>
  </si>
  <si>
    <t>230231198701240512</t>
  </si>
  <si>
    <t>15636202111</t>
  </si>
  <si>
    <t>李春雨</t>
  </si>
  <si>
    <t>232321198902016917</t>
  </si>
  <si>
    <t>13936433941</t>
  </si>
  <si>
    <t>双城市龙源加油城有限责任公司</t>
  </si>
  <si>
    <t>翟忠净</t>
  </si>
  <si>
    <t>230206197804050948</t>
  </si>
  <si>
    <t>13845211809</t>
  </si>
  <si>
    <t>中国石油天然气股份有限公司黑龙江齐齐哈尔销售分公司</t>
  </si>
  <si>
    <t>王洪才</t>
  </si>
  <si>
    <t>230621197306300217</t>
  </si>
  <si>
    <t>15045945390</t>
  </si>
  <si>
    <t>大庆市星淼石油制品销售有限公司</t>
  </si>
  <si>
    <t>栾大军</t>
  </si>
  <si>
    <t>15212219761002035X</t>
  </si>
  <si>
    <t>18946272899</t>
  </si>
  <si>
    <t>孙学安</t>
  </si>
  <si>
    <t>230622197605100051</t>
  </si>
  <si>
    <t>13836869600</t>
  </si>
  <si>
    <t>大庆万达天然气销售有限公司</t>
  </si>
  <si>
    <t>夏士福</t>
  </si>
  <si>
    <t>230606196511153035</t>
  </si>
  <si>
    <t>15246058377</t>
  </si>
  <si>
    <t>大庆汽车城油气站有限公司</t>
  </si>
  <si>
    <t>柴立茹</t>
  </si>
  <si>
    <t>230203197710242018</t>
  </si>
  <si>
    <t>13314527059</t>
  </si>
  <si>
    <t>液化天然气储运工</t>
  </si>
  <si>
    <t>陈涛</t>
  </si>
  <si>
    <t>232330197806260612</t>
  </si>
  <si>
    <t>15845515731</t>
  </si>
  <si>
    <t>庆安中燃城市燃气发展有限公司</t>
  </si>
  <si>
    <t>杜志超</t>
  </si>
  <si>
    <t>230225200402210519</t>
  </si>
  <si>
    <t>18846308130</t>
  </si>
  <si>
    <t>端木令然</t>
  </si>
  <si>
    <t>230227200310150419</t>
  </si>
  <si>
    <t>19997595900</t>
  </si>
  <si>
    <t>富路路</t>
  </si>
  <si>
    <t>230227200301012313</t>
  </si>
  <si>
    <t>19535116985</t>
  </si>
  <si>
    <t>葛勇峰</t>
  </si>
  <si>
    <t>232625197706240214</t>
  </si>
  <si>
    <t>17604562888</t>
  </si>
  <si>
    <t>逊克中燃城市燃气发展有限公司</t>
  </si>
  <si>
    <t>巩维望</t>
  </si>
  <si>
    <t>230404197612180316</t>
  </si>
  <si>
    <t>15146877797</t>
  </si>
  <si>
    <t>李建艺</t>
  </si>
  <si>
    <t>232330196609010118</t>
  </si>
  <si>
    <t>13555345676</t>
  </si>
  <si>
    <t>柳可心</t>
  </si>
  <si>
    <t>232331198812142015</t>
  </si>
  <si>
    <t>18245909509</t>
  </si>
  <si>
    <t>万书国</t>
  </si>
  <si>
    <t>230404198804020012</t>
  </si>
  <si>
    <t>18646880622</t>
  </si>
  <si>
    <t>王春风</t>
  </si>
  <si>
    <t>230406198107070332</t>
  </si>
  <si>
    <t>15146832863</t>
  </si>
  <si>
    <t>王春鹤</t>
  </si>
  <si>
    <t>239005198902201039</t>
  </si>
  <si>
    <t>13555333762</t>
  </si>
  <si>
    <t>王永</t>
  </si>
  <si>
    <t>230402196907290339</t>
  </si>
  <si>
    <t>13846806376</t>
  </si>
  <si>
    <t>徐秋霞</t>
  </si>
  <si>
    <t>232303197905112667</t>
  </si>
  <si>
    <t>13634556825</t>
  </si>
  <si>
    <t>闫宁</t>
  </si>
  <si>
    <t>230227200102280411</t>
  </si>
  <si>
    <t>13351620280</t>
  </si>
  <si>
    <t>于吉洋</t>
  </si>
  <si>
    <t>230903198105250813</t>
  </si>
  <si>
    <t>18646410915</t>
  </si>
  <si>
    <t>张栗源</t>
  </si>
  <si>
    <t>230404199506210111</t>
  </si>
  <si>
    <t>18345685621</t>
  </si>
  <si>
    <t>张宇飞</t>
  </si>
  <si>
    <t>230402197102100010</t>
  </si>
  <si>
    <t>15094520293</t>
  </si>
  <si>
    <t>张芸博</t>
  </si>
  <si>
    <t>230227200206172319</t>
  </si>
  <si>
    <t>17722961047</t>
  </si>
  <si>
    <t>张湛</t>
  </si>
  <si>
    <t>230303200402177031</t>
  </si>
  <si>
    <t>15146787989</t>
  </si>
  <si>
    <t>李晓雷</t>
  </si>
  <si>
    <t>黄浩</t>
  </si>
  <si>
    <t>230407198408130219</t>
  </si>
  <si>
    <t>13846892213</t>
  </si>
  <si>
    <t>中国石油天然气股份有限公司黑龙江鹤岗销售分公司</t>
  </si>
  <si>
    <t>赵娜娜</t>
  </si>
  <si>
    <t>230405198808070443</t>
  </si>
  <si>
    <t>19845111109</t>
  </si>
  <si>
    <t>王峰</t>
  </si>
  <si>
    <t>230709198809020618</t>
  </si>
  <si>
    <t>13846831691</t>
  </si>
  <si>
    <t>王治刚</t>
  </si>
  <si>
    <t>230921197910080018</t>
  </si>
  <si>
    <t>15344643444</t>
  </si>
  <si>
    <t>中国石油天然气股份有限公司黑龙江七台河销售分公司</t>
  </si>
  <si>
    <t>杜长伟</t>
  </si>
  <si>
    <t>230129199303020319</t>
  </si>
  <si>
    <t>18100448456</t>
  </si>
  <si>
    <t>中国石油天然气股份有限公司黑龙江哈尔滨销售分公司延寿片区延河加油站</t>
  </si>
  <si>
    <t>周丽</t>
  </si>
  <si>
    <t>230183199012126226</t>
  </si>
  <si>
    <t>18745733765</t>
  </si>
  <si>
    <t>周良春</t>
  </si>
  <si>
    <t>230921198212100418</t>
  </si>
  <si>
    <t>13846404432</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</si>
</sst>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1">
    <font>
      <sz val="11"/>
      <color theme="1"/>
      <name val="宋体"/>
      <charset val="134"/>
      <scheme val="minor"/>
    </font>
    <font>
      <b/>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00B0F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0" fillId="3" borderId="2" applyNumberFormat="0" applyFont="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3" applyNumberFormat="0" applyFill="0" applyAlignment="0" applyProtection="0">
      <alignment vertical="center"/>
    </xf>
    <xf numFmtId="0" fontId="8" fillId="0" borderId="3" applyNumberFormat="0" applyFill="0" applyAlignment="0" applyProtection="0">
      <alignment vertical="center"/>
    </xf>
    <xf numFmtId="0" fontId="9" fillId="0" borderId="4" applyNumberFormat="0" applyFill="0" applyAlignment="0" applyProtection="0">
      <alignment vertical="center"/>
    </xf>
    <xf numFmtId="0" fontId="9" fillId="0" borderId="0" applyNumberFormat="0" applyFill="0" applyBorder="0" applyAlignment="0" applyProtection="0">
      <alignment vertical="center"/>
    </xf>
    <xf numFmtId="0" fontId="10" fillId="4" borderId="5" applyNumberFormat="0" applyAlignment="0" applyProtection="0">
      <alignment vertical="center"/>
    </xf>
    <xf numFmtId="0" fontId="11" fillId="5" borderId="6" applyNumberFormat="0" applyAlignment="0" applyProtection="0">
      <alignment vertical="center"/>
    </xf>
    <xf numFmtId="0" fontId="12" fillId="5" borderId="5" applyNumberFormat="0" applyAlignment="0" applyProtection="0">
      <alignment vertical="center"/>
    </xf>
    <xf numFmtId="0" fontId="13" fillId="6" borderId="7" applyNumberFormat="0" applyAlignment="0" applyProtection="0">
      <alignment vertical="center"/>
    </xf>
    <xf numFmtId="0" fontId="14" fillId="0" borderId="8" applyNumberFormat="0" applyFill="0" applyAlignment="0" applyProtection="0">
      <alignment vertical="center"/>
    </xf>
    <xf numFmtId="0" fontId="15" fillId="0" borderId="9" applyNumberFormat="0" applyFill="0" applyAlignment="0" applyProtection="0">
      <alignment vertical="center"/>
    </xf>
    <xf numFmtId="0" fontId="16" fillId="7" borderId="0" applyNumberFormat="0" applyBorder="0" applyAlignment="0" applyProtection="0">
      <alignment vertical="center"/>
    </xf>
    <xf numFmtId="0" fontId="17" fillId="8" borderId="0" applyNumberFormat="0" applyBorder="0" applyAlignment="0" applyProtection="0">
      <alignment vertical="center"/>
    </xf>
    <xf numFmtId="0" fontId="18" fillId="9" borderId="0" applyNumberFormat="0" applyBorder="0" applyAlignment="0" applyProtection="0">
      <alignment vertical="center"/>
    </xf>
    <xf numFmtId="0" fontId="19" fillId="10" borderId="0" applyNumberFormat="0" applyBorder="0" applyAlignment="0" applyProtection="0">
      <alignment vertical="center"/>
    </xf>
    <xf numFmtId="0" fontId="20" fillId="11" borderId="0" applyNumberFormat="0" applyBorder="0" applyAlignment="0" applyProtection="0">
      <alignment vertical="center"/>
    </xf>
    <xf numFmtId="0" fontId="20" fillId="12" borderId="0" applyNumberFormat="0" applyBorder="0" applyAlignment="0" applyProtection="0">
      <alignment vertical="center"/>
    </xf>
    <xf numFmtId="0" fontId="19" fillId="13" borderId="0" applyNumberFormat="0" applyBorder="0" applyAlignment="0" applyProtection="0">
      <alignment vertical="center"/>
    </xf>
    <xf numFmtId="0" fontId="19" fillId="14" borderId="0" applyNumberFormat="0" applyBorder="0" applyAlignment="0" applyProtection="0">
      <alignment vertical="center"/>
    </xf>
    <xf numFmtId="0" fontId="20" fillId="15" borderId="0" applyNumberFormat="0" applyBorder="0" applyAlignment="0" applyProtection="0">
      <alignment vertical="center"/>
    </xf>
    <xf numFmtId="0" fontId="20" fillId="16" borderId="0" applyNumberFormat="0" applyBorder="0" applyAlignment="0" applyProtection="0">
      <alignment vertical="center"/>
    </xf>
    <xf numFmtId="0" fontId="19" fillId="17" borderId="0" applyNumberFormat="0" applyBorder="0" applyAlignment="0" applyProtection="0">
      <alignment vertical="center"/>
    </xf>
    <xf numFmtId="0" fontId="19" fillId="18" borderId="0" applyNumberFormat="0" applyBorder="0" applyAlignment="0" applyProtection="0">
      <alignment vertical="center"/>
    </xf>
    <xf numFmtId="0" fontId="20" fillId="19" borderId="0" applyNumberFormat="0" applyBorder="0" applyAlignment="0" applyProtection="0">
      <alignment vertical="center"/>
    </xf>
    <xf numFmtId="0" fontId="20" fillId="20" borderId="0" applyNumberFormat="0" applyBorder="0" applyAlignment="0" applyProtection="0">
      <alignment vertical="center"/>
    </xf>
    <xf numFmtId="0" fontId="19" fillId="21" borderId="0" applyNumberFormat="0" applyBorder="0" applyAlignment="0" applyProtection="0">
      <alignment vertical="center"/>
    </xf>
    <xf numFmtId="0" fontId="19" fillId="22" borderId="0" applyNumberFormat="0" applyBorder="0" applyAlignment="0" applyProtection="0">
      <alignment vertical="center"/>
    </xf>
    <xf numFmtId="0" fontId="20" fillId="23" borderId="0" applyNumberFormat="0" applyBorder="0" applyAlignment="0" applyProtection="0">
      <alignment vertical="center"/>
    </xf>
    <xf numFmtId="0" fontId="20" fillId="24" borderId="0" applyNumberFormat="0" applyBorder="0" applyAlignment="0" applyProtection="0">
      <alignment vertical="center"/>
    </xf>
    <xf numFmtId="0" fontId="19" fillId="25" borderId="0" applyNumberFormat="0" applyBorder="0" applyAlignment="0" applyProtection="0">
      <alignment vertical="center"/>
    </xf>
    <xf numFmtId="0" fontId="19" fillId="26" borderId="0" applyNumberFormat="0" applyBorder="0" applyAlignment="0" applyProtection="0">
      <alignment vertical="center"/>
    </xf>
    <xf numFmtId="0" fontId="20" fillId="27" borderId="0" applyNumberFormat="0" applyBorder="0" applyAlignment="0" applyProtection="0">
      <alignment vertical="center"/>
    </xf>
    <xf numFmtId="0" fontId="20" fillId="28" borderId="0" applyNumberFormat="0" applyBorder="0" applyAlignment="0" applyProtection="0">
      <alignment vertical="center"/>
    </xf>
    <xf numFmtId="0" fontId="19" fillId="29" borderId="0" applyNumberFormat="0" applyBorder="0" applyAlignment="0" applyProtection="0">
      <alignment vertical="center"/>
    </xf>
    <xf numFmtId="0" fontId="19" fillId="30" borderId="0" applyNumberFormat="0" applyBorder="0" applyAlignment="0" applyProtection="0">
      <alignment vertical="center"/>
    </xf>
    <xf numFmtId="0" fontId="20" fillId="31" borderId="0" applyNumberFormat="0" applyBorder="0" applyAlignment="0" applyProtection="0">
      <alignment vertical="center"/>
    </xf>
    <xf numFmtId="0" fontId="20" fillId="32" borderId="0" applyNumberFormat="0" applyBorder="0" applyAlignment="0" applyProtection="0">
      <alignment vertical="center"/>
    </xf>
    <xf numFmtId="0" fontId="19" fillId="33" borderId="0" applyNumberFormat="0" applyBorder="0" applyAlignment="0" applyProtection="0">
      <alignment vertical="center"/>
    </xf>
  </cellStyleXfs>
  <cellXfs count="7">
    <xf numFmtId="0" fontId="0" fillId="0" borderId="0" xfId="0">
      <alignment vertical="center"/>
    </xf>
    <xf numFmtId="0" fontId="1" fillId="0" borderId="1" xfId="0" applyFont="1" applyBorder="1" applyAlignment="1">
      <alignment horizontal="center" vertical="center"/>
    </xf>
    <xf numFmtId="0" fontId="0" fillId="0" borderId="1" xfId="0" applyBorder="1" applyAlignment="1">
      <alignment horizontal="center" vertical="center"/>
    </xf>
    <xf numFmtId="0" fontId="0" fillId="2" borderId="1" xfId="0" applyFill="1" applyBorder="1" applyAlignment="1">
      <alignment horizontal="center" vertical="center"/>
    </xf>
    <xf numFmtId="0" fontId="0" fillId="0" borderId="0" xfId="0" applyFill="1" applyAlignment="1">
      <alignment vertical="center"/>
    </xf>
    <xf numFmtId="0" fontId="0" fillId="0" borderId="0" xfId="0" applyFont="1">
      <alignment vertical="center"/>
    </xf>
    <xf numFmtId="0" fontId="0" fillId="0" borderId="1" xfId="0" applyFill="1" applyBorder="1" applyAlignment="1">
      <alignment horizontal="center" vertical="center"/>
    </xf>
    <xf numFmtId="0" fontId="0" fillId="0" borderId="1" xfId="0" applyBorder="1" applyAlignment="1" quotePrefix="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tyles" Target="styles.xml"/><Relationship Id="rId6" Type="http://schemas.openxmlformats.org/officeDocument/2006/relationships/sharedStrings" Target="sharedString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91"/>
  <sheetViews>
    <sheetView tabSelected="1" topLeftCell="A133" workbookViewId="0">
      <selection activeCell="D160" sqref="D160"/>
    </sheetView>
  </sheetViews>
  <sheetFormatPr defaultColWidth="9" defaultRowHeight="13.5" outlineLevelCol="5"/>
  <cols>
    <col min="2" max="2" width="20.5" customWidth="1"/>
    <col min="3" max="3" width="14.375" customWidth="1"/>
    <col min="4" max="4" width="51.75" customWidth="1"/>
    <col min="5" max="5" width="15" customWidth="1"/>
    <col min="6" max="6" width="15.125" customWidth="1"/>
  </cols>
  <sheetData>
    <row r="1" ht="19" customHeight="1" spans="1:6">
      <c r="A1" s="1" t="s">
        <v>0</v>
      </c>
      <c r="B1" s="1" t="s">
        <v>1</v>
      </c>
      <c r="C1" s="1" t="s">
        <v>2</v>
      </c>
      <c r="D1" s="1" t="s">
        <v>3</v>
      </c>
      <c r="E1" s="1" t="s">
        <v>4</v>
      </c>
      <c r="F1" s="1" t="s">
        <v>5</v>
      </c>
    </row>
    <row r="2" spans="1:6">
      <c r="A2" s="6" t="s">
        <v>6</v>
      </c>
      <c r="B2" s="6" t="str">
        <f>"230124200004141421"</f>
        <v>230124200004141421</v>
      </c>
      <c r="C2" s="6" t="str">
        <f>"13212809572"</f>
        <v>13212809572</v>
      </c>
      <c r="D2" s="6" t="str">
        <f>"方正县中燃城市燃气发展有限公司"</f>
        <v>方正县中燃城市燃气发展有限公司</v>
      </c>
      <c r="E2" s="6" t="s">
        <v>7</v>
      </c>
      <c r="F2" s="2" t="s">
        <v>8</v>
      </c>
    </row>
    <row r="3" spans="1:6">
      <c r="A3" s="6" t="s">
        <v>9</v>
      </c>
      <c r="B3" s="6" t="str">
        <f>"23102619930510482X"</f>
        <v>23102619930510482X</v>
      </c>
      <c r="C3" s="6" t="str">
        <f>"15734676996"</f>
        <v>15734676996</v>
      </c>
      <c r="D3" s="6" t="str">
        <f>"鸡西中燃城市燃气发展有限公司"</f>
        <v>鸡西中燃城市燃气发展有限公司</v>
      </c>
      <c r="E3" s="6" t="s">
        <v>7</v>
      </c>
      <c r="F3" s="2" t="s">
        <v>8</v>
      </c>
    </row>
    <row r="4" spans="1:6">
      <c r="A4" s="6" t="s">
        <v>10</v>
      </c>
      <c r="B4" s="6" t="str">
        <f>"230181200007140325"</f>
        <v>230181200007140325</v>
      </c>
      <c r="C4" s="6" t="str">
        <f>"13945688568"</f>
        <v>13945688568</v>
      </c>
      <c r="D4" s="6" t="str">
        <f>"哈尔滨阿城中燃城市燃气发展有限公司"</f>
        <v>哈尔滨阿城中燃城市燃气发展有限公司</v>
      </c>
      <c r="E4" s="6" t="s">
        <v>7</v>
      </c>
      <c r="F4" s="2" t="s">
        <v>8</v>
      </c>
    </row>
    <row r="5" spans="1:6">
      <c r="A5" s="6" t="s">
        <v>11</v>
      </c>
      <c r="B5" s="6" t="str">
        <f>"230124198801217812"</f>
        <v>230124198801217812</v>
      </c>
      <c r="C5" s="6" t="str">
        <f>"13766912107"</f>
        <v>13766912107</v>
      </c>
      <c r="D5" s="6" t="str">
        <f>"黑龙江省方正林业局燃气供应站"</f>
        <v>黑龙江省方正林业局燃气供应站</v>
      </c>
      <c r="E5" s="6" t="s">
        <v>7</v>
      </c>
      <c r="F5" s="2" t="s">
        <v>8</v>
      </c>
    </row>
    <row r="6" spans="1:6">
      <c r="A6" s="6" t="s">
        <v>12</v>
      </c>
      <c r="B6" s="6" t="str">
        <f>"230202199105111012"</f>
        <v>230202199105111012</v>
      </c>
      <c r="C6" s="6" t="str">
        <f>"15846200245"</f>
        <v>15846200245</v>
      </c>
      <c r="D6" s="6" t="str">
        <f>"齐齐哈尔港华燃气有限公司"</f>
        <v>齐齐哈尔港华燃气有限公司</v>
      </c>
      <c r="E6" s="6" t="s">
        <v>7</v>
      </c>
      <c r="F6" s="2" t="s">
        <v>8</v>
      </c>
    </row>
    <row r="7" spans="1:6">
      <c r="A7" s="6" t="s">
        <v>13</v>
      </c>
      <c r="B7" s="6" t="str">
        <f>"232302198601140720"</f>
        <v>232302198601140720</v>
      </c>
      <c r="C7" s="6" t="str">
        <f>"15845290808"</f>
        <v>15845290808</v>
      </c>
      <c r="D7" s="6" t="str">
        <f>"安达中燃城市燃气发展有限公司"</f>
        <v>安达中燃城市燃气发展有限公司</v>
      </c>
      <c r="E7" s="6" t="s">
        <v>7</v>
      </c>
      <c r="F7" s="2" t="s">
        <v>8</v>
      </c>
    </row>
    <row r="8" spans="1:6">
      <c r="A8" s="6" t="s">
        <v>14</v>
      </c>
      <c r="B8" s="6" t="str">
        <f>"230902200107090028"</f>
        <v>230902200107090028</v>
      </c>
      <c r="C8" s="6" t="str">
        <f>"15904646055"</f>
        <v>15904646055</v>
      </c>
      <c r="D8" s="6" t="str">
        <f>"北京市燃气集团七台河有限公司"</f>
        <v>北京市燃气集团七台河有限公司</v>
      </c>
      <c r="E8" s="6" t="s">
        <v>7</v>
      </c>
      <c r="F8" s="2" t="s">
        <v>8</v>
      </c>
    </row>
    <row r="9" spans="1:6">
      <c r="A9" s="6" t="s">
        <v>15</v>
      </c>
      <c r="B9" s="6" t="str">
        <f>"230902198809171527"</f>
        <v>230902198809171527</v>
      </c>
      <c r="C9" s="6" t="str">
        <f>"18346467085"</f>
        <v>18346467085</v>
      </c>
      <c r="D9" s="6" t="str">
        <f>"北京市燃气集团七台河有限公司"</f>
        <v>北京市燃气集团七台河有限公司</v>
      </c>
      <c r="E9" s="6" t="s">
        <v>7</v>
      </c>
      <c r="F9" s="2" t="s">
        <v>8</v>
      </c>
    </row>
    <row r="10" spans="1:6">
      <c r="A10" s="6" t="s">
        <v>16</v>
      </c>
      <c r="B10" s="6" t="str">
        <f>"230602198601144021"</f>
        <v>230602198601144021</v>
      </c>
      <c r="C10" s="6" t="str">
        <f>"13845948287"</f>
        <v>13845948287</v>
      </c>
      <c r="D10" s="6" t="str">
        <f>"大庆中石油昆仑燃气有限公司"</f>
        <v>大庆中石油昆仑燃气有限公司</v>
      </c>
      <c r="E10" s="6" t="s">
        <v>7</v>
      </c>
      <c r="F10" s="2" t="s">
        <v>8</v>
      </c>
    </row>
    <row r="11" spans="1:6">
      <c r="A11" s="6" t="s">
        <v>17</v>
      </c>
      <c r="B11" s="6" t="str">
        <f>"230202197407302413"</f>
        <v>230202197407302413</v>
      </c>
      <c r="C11" s="6" t="str">
        <f>"18204627222"</f>
        <v>18204627222</v>
      </c>
      <c r="D11" s="6" t="str">
        <f>"齐齐哈尔港华燃气有限公司"</f>
        <v>齐齐哈尔港华燃气有限公司</v>
      </c>
      <c r="E11" s="6" t="s">
        <v>7</v>
      </c>
      <c r="F11" s="2" t="s">
        <v>8</v>
      </c>
    </row>
    <row r="12" spans="1:6">
      <c r="A12" s="6" t="s">
        <v>18</v>
      </c>
      <c r="B12" s="6" t="str">
        <f>"23023119870412033X"</f>
        <v>23023119870412033X</v>
      </c>
      <c r="C12" s="6" t="str">
        <f>"16720878777"</f>
        <v>16720878777</v>
      </c>
      <c r="D12" s="6" t="str">
        <f>"拜泉县森众燃气有限公司"</f>
        <v>拜泉县森众燃气有限公司</v>
      </c>
      <c r="E12" s="6" t="s">
        <v>7</v>
      </c>
      <c r="F12" s="2" t="s">
        <v>8</v>
      </c>
    </row>
    <row r="13" spans="1:6">
      <c r="A13" s="6" t="s">
        <v>19</v>
      </c>
      <c r="B13" s="6" t="str">
        <f>"230404198312020323"</f>
        <v>230404198312020323</v>
      </c>
      <c r="C13" s="6" t="str">
        <f>"15945295266"</f>
        <v>15945295266</v>
      </c>
      <c r="D13" s="6" t="str">
        <f>"京燃鹤岗燃气有限责任公司"</f>
        <v>京燃鹤岗燃气有限责任公司</v>
      </c>
      <c r="E13" s="6" t="s">
        <v>7</v>
      </c>
      <c r="F13" s="2" t="s">
        <v>8</v>
      </c>
    </row>
    <row r="14" spans="1:6">
      <c r="A14" s="6" t="s">
        <v>20</v>
      </c>
      <c r="B14" s="6" t="str">
        <f>"230405197908150120"</f>
        <v>230405197908150120</v>
      </c>
      <c r="C14" s="6" t="str">
        <f>"13846885586"</f>
        <v>13846885586</v>
      </c>
      <c r="D14" s="6" t="str">
        <f>"京燃鹤岗燃气有限责任公司"</f>
        <v>京燃鹤岗燃气有限责任公司</v>
      </c>
      <c r="E14" s="6" t="s">
        <v>7</v>
      </c>
      <c r="F14" s="2" t="s">
        <v>8</v>
      </c>
    </row>
    <row r="15" spans="1:6">
      <c r="A15" s="6" t="s">
        <v>21</v>
      </c>
      <c r="B15" s="6" t="str">
        <f>"230903198412081116"</f>
        <v>230903198412081116</v>
      </c>
      <c r="C15" s="6" t="str">
        <f>"18646452322"</f>
        <v>18646452322</v>
      </c>
      <c r="D15" s="6" t="str">
        <f>"北京市燃气集团七台河有限公司"</f>
        <v>北京市燃气集团七台河有限公司</v>
      </c>
      <c r="E15" s="6" t="s">
        <v>7</v>
      </c>
      <c r="F15" s="2" t="s">
        <v>8</v>
      </c>
    </row>
    <row r="16" spans="1:6">
      <c r="A16" s="6" t="s">
        <v>22</v>
      </c>
      <c r="B16" s="6" t="str">
        <f>"230128200109231437"</f>
        <v>230128200109231437</v>
      </c>
      <c r="C16" s="6" t="str">
        <f>"19195495427"</f>
        <v>19195495427</v>
      </c>
      <c r="D16" s="6" t="str">
        <f>"通河奥德燃气有限公司"</f>
        <v>通河奥德燃气有限公司</v>
      </c>
      <c r="E16" s="6" t="s">
        <v>7</v>
      </c>
      <c r="F16" s="2" t="s">
        <v>8</v>
      </c>
    </row>
    <row r="17" spans="1:6">
      <c r="A17" s="6" t="s">
        <v>23</v>
      </c>
      <c r="B17" s="6" t="str">
        <f>"23020419820625191X"</f>
        <v>23020419820625191X</v>
      </c>
      <c r="C17" s="6" t="str">
        <f>"13766585954"</f>
        <v>13766585954</v>
      </c>
      <c r="D17" s="6" t="str">
        <f>"齐齐哈尔港华燃气有限公司"</f>
        <v>齐齐哈尔港华燃气有限公司</v>
      </c>
      <c r="E17" s="6" t="s">
        <v>7</v>
      </c>
      <c r="F17" s="2" t="s">
        <v>8</v>
      </c>
    </row>
    <row r="18" spans="1:6">
      <c r="A18" s="6" t="s">
        <v>24</v>
      </c>
      <c r="B18" s="6" t="str">
        <f>"230203199511301811"</f>
        <v>230203199511301811</v>
      </c>
      <c r="C18" s="6" t="str">
        <f>"18846388818"</f>
        <v>18846388818</v>
      </c>
      <c r="D18" s="6" t="str">
        <f>"齐齐哈尔港华燃气有限公司"</f>
        <v>齐齐哈尔港华燃气有限公司</v>
      </c>
      <c r="E18" s="6" t="s">
        <v>7</v>
      </c>
      <c r="F18" s="2" t="s">
        <v>8</v>
      </c>
    </row>
    <row r="19" spans="1:6">
      <c r="A19" s="6" t="s">
        <v>25</v>
      </c>
      <c r="B19" s="6" t="str">
        <f>"230402198004070529"</f>
        <v>230402198004070529</v>
      </c>
      <c r="C19" s="6" t="str">
        <f>"13089507890"</f>
        <v>13089507890</v>
      </c>
      <c r="D19" s="6" t="str">
        <f>"京燃鹤岗燃气有限责任公司"</f>
        <v>京燃鹤岗燃气有限责任公司</v>
      </c>
      <c r="E19" s="6" t="s">
        <v>7</v>
      </c>
      <c r="F19" s="2" t="s">
        <v>8</v>
      </c>
    </row>
    <row r="20" spans="1:6">
      <c r="A20" s="6" t="s">
        <v>26</v>
      </c>
      <c r="B20" s="6" t="str">
        <f>"230103198808235931"</f>
        <v>230103198808235931</v>
      </c>
      <c r="C20" s="6" t="str">
        <f>"18245089077"</f>
        <v>18245089077</v>
      </c>
      <c r="D20" s="6" t="str">
        <f>"哈尔滨中庆燃气有限责任公司"</f>
        <v>哈尔滨中庆燃气有限责任公司</v>
      </c>
      <c r="E20" s="6" t="s">
        <v>7</v>
      </c>
      <c r="F20" s="2" t="s">
        <v>8</v>
      </c>
    </row>
    <row r="21" spans="1:6">
      <c r="A21" s="6" t="s">
        <v>27</v>
      </c>
      <c r="B21" s="6" t="str">
        <f>"232301199303105247"</f>
        <v>232301199303105247</v>
      </c>
      <c r="C21" s="6" t="str">
        <f>"15094510441"</f>
        <v>15094510441</v>
      </c>
      <c r="D21" s="6" t="str">
        <f>"汤原中燃城市燃气发展有限公司"</f>
        <v>汤原中燃城市燃气发展有限公司</v>
      </c>
      <c r="E21" s="6" t="s">
        <v>7</v>
      </c>
      <c r="F21" s="2" t="s">
        <v>8</v>
      </c>
    </row>
    <row r="22" spans="1:6">
      <c r="A22" s="6" t="s">
        <v>28</v>
      </c>
      <c r="B22" s="6" t="str">
        <f>"412723199102278671"</f>
        <v>412723199102278671</v>
      </c>
      <c r="C22" s="6" t="str">
        <f>"13333336504"</f>
        <v>13333336504</v>
      </c>
      <c r="D22" s="6" t="str">
        <f>"哈尔滨中庆燃气有限责任公司"</f>
        <v>哈尔滨中庆燃气有限责任公司</v>
      </c>
      <c r="E22" s="6" t="s">
        <v>7</v>
      </c>
      <c r="F22" s="2" t="s">
        <v>8</v>
      </c>
    </row>
    <row r="23" spans="1:6">
      <c r="A23" s="6" t="s">
        <v>29</v>
      </c>
      <c r="B23" s="6" t="str">
        <f>"23092119800923172X"</f>
        <v>23092119800923172X</v>
      </c>
      <c r="C23" s="6" t="str">
        <f>"15845399521"</f>
        <v>15845399521</v>
      </c>
      <c r="D23" s="6" t="str">
        <f>"北京市燃气集团七台河有限公司"</f>
        <v>北京市燃气集团七台河有限公司</v>
      </c>
      <c r="E23" s="6" t="s">
        <v>7</v>
      </c>
      <c r="F23" s="2" t="s">
        <v>8</v>
      </c>
    </row>
    <row r="24" spans="1:6">
      <c r="A24" s="6" t="s">
        <v>30</v>
      </c>
      <c r="B24" s="6" t="str">
        <f>"232303198409050027"</f>
        <v>232303198409050027</v>
      </c>
      <c r="C24" s="6" t="str">
        <f>"13204668366"</f>
        <v>13204668366</v>
      </c>
      <c r="D24" s="6" t="str">
        <f>"肇东市鸿发液化石油气管道供应有限公司"</f>
        <v>肇东市鸿发液化石油气管道供应有限公司</v>
      </c>
      <c r="E24" s="6" t="s">
        <v>7</v>
      </c>
      <c r="F24" s="2" t="s">
        <v>8</v>
      </c>
    </row>
    <row r="25" spans="1:6">
      <c r="A25" s="6" t="s">
        <v>31</v>
      </c>
      <c r="B25" s="6" t="str">
        <f>"230604198305315140"</f>
        <v>230604198305315140</v>
      </c>
      <c r="C25" s="6" t="str">
        <f>"15246093261"</f>
        <v>15246093261</v>
      </c>
      <c r="D25" s="6" t="str">
        <f>"大庆中石油昆仑燃气有限公司"</f>
        <v>大庆中石油昆仑燃气有限公司</v>
      </c>
      <c r="E25" s="6" t="s">
        <v>7</v>
      </c>
      <c r="F25" s="2" t="s">
        <v>8</v>
      </c>
    </row>
    <row r="26" spans="1:6">
      <c r="A26" s="6" t="s">
        <v>32</v>
      </c>
      <c r="B26" s="6" t="str">
        <f>"412723198807278132"</f>
        <v>412723198807278132</v>
      </c>
      <c r="C26" s="6" t="str">
        <f>"17365970727"</f>
        <v>17365970727</v>
      </c>
      <c r="D26" s="6" t="str">
        <f>"哈尔滨中庆燃气有限责任公司"</f>
        <v>哈尔滨中庆燃气有限责任公司</v>
      </c>
      <c r="E26" s="6" t="s">
        <v>7</v>
      </c>
      <c r="F26" s="2" t="s">
        <v>8</v>
      </c>
    </row>
    <row r="27" spans="1:6">
      <c r="A27" s="6" t="s">
        <v>33</v>
      </c>
      <c r="B27" s="6" t="str">
        <f>"232721199502170620"</f>
        <v>232721199502170620</v>
      </c>
      <c r="C27" s="6" t="str">
        <f>"13846580004"</f>
        <v>13846580004</v>
      </c>
      <c r="D27" s="6" t="str">
        <f>"黑河中燃城市燃气发展有限公司呼玛分公司"</f>
        <v>黑河中燃城市燃气发展有限公司呼玛分公司</v>
      </c>
      <c r="E27" s="6" t="s">
        <v>7</v>
      </c>
      <c r="F27" s="2" t="s">
        <v>8</v>
      </c>
    </row>
    <row r="28" spans="1:6">
      <c r="A28" s="6" t="s">
        <v>34</v>
      </c>
      <c r="B28" s="6" t="str">
        <f>"230202199304260619"</f>
        <v>230202199304260619</v>
      </c>
      <c r="C28" s="6" t="str">
        <f>"18604528440"</f>
        <v>18604528440</v>
      </c>
      <c r="D28" s="6" t="str">
        <f>"齐齐哈尔港华燃气有限公司"</f>
        <v>齐齐哈尔港华燃气有限公司</v>
      </c>
      <c r="E28" s="6" t="s">
        <v>7</v>
      </c>
      <c r="F28" s="2" t="s">
        <v>8</v>
      </c>
    </row>
    <row r="29" spans="1:6">
      <c r="A29" s="6" t="s">
        <v>35</v>
      </c>
      <c r="B29" s="6" t="str">
        <f>"230804198610040025"</f>
        <v>230804198610040025</v>
      </c>
      <c r="C29" s="6" t="str">
        <f>"18724220618"</f>
        <v>18724220618</v>
      </c>
      <c r="D29" s="6" t="str">
        <f>"佳木斯壹品科技有限公司"</f>
        <v>佳木斯壹品科技有限公司</v>
      </c>
      <c r="E29" s="6" t="s">
        <v>7</v>
      </c>
      <c r="F29" s="2" t="s">
        <v>8</v>
      </c>
    </row>
    <row r="30" spans="1:6">
      <c r="A30" s="6" t="s">
        <v>36</v>
      </c>
      <c r="B30" s="6" t="str">
        <f>"231202200103210021"</f>
        <v>231202200103210021</v>
      </c>
      <c r="C30" s="6" t="str">
        <f>"15204695727"</f>
        <v>15204695727</v>
      </c>
      <c r="D30" s="6" t="str">
        <f>"哈尔滨中庆燃气有限责任公司"</f>
        <v>哈尔滨中庆燃气有限责任公司</v>
      </c>
      <c r="E30" s="6" t="s">
        <v>7</v>
      </c>
      <c r="F30" s="2" t="s">
        <v>8</v>
      </c>
    </row>
    <row r="31" spans="1:6">
      <c r="A31" s="6" t="s">
        <v>37</v>
      </c>
      <c r="B31" s="6" t="str">
        <f>"230204198202021252"</f>
        <v>230204198202021252</v>
      </c>
      <c r="C31" s="6" t="str">
        <f>"18345285858"</f>
        <v>18345285858</v>
      </c>
      <c r="D31" s="6" t="str">
        <f>"齐齐哈尔港华燃气有限公司"</f>
        <v>齐齐哈尔港华燃气有限公司</v>
      </c>
      <c r="E31" s="6" t="s">
        <v>7</v>
      </c>
      <c r="F31" s="2" t="s">
        <v>8</v>
      </c>
    </row>
    <row r="32" spans="1:6">
      <c r="A32" s="6" t="s">
        <v>38</v>
      </c>
      <c r="B32" s="6" t="str">
        <f>"230124198003050026"</f>
        <v>230124198003050026</v>
      </c>
      <c r="C32" s="6" t="str">
        <f>"15704511658"</f>
        <v>15704511658</v>
      </c>
      <c r="D32" s="6" t="str">
        <f>"方正县中燃城市燃气发展有限公司"</f>
        <v>方正县中燃城市燃气发展有限公司</v>
      </c>
      <c r="E32" s="6" t="s">
        <v>7</v>
      </c>
      <c r="F32" s="2" t="s">
        <v>8</v>
      </c>
    </row>
    <row r="33" spans="1:6">
      <c r="A33" s="6" t="s">
        <v>39</v>
      </c>
      <c r="B33" s="6" t="str">
        <f>"231004199003200930"</f>
        <v>231004199003200930</v>
      </c>
      <c r="C33" s="6" t="str">
        <f>"18604531062"</f>
        <v>18604531062</v>
      </c>
      <c r="D33" s="6" t="str">
        <f>"牡丹江中燃城市燃气发展有限公司"</f>
        <v>牡丹江中燃城市燃气发展有限公司</v>
      </c>
      <c r="E33" s="6" t="s">
        <v>7</v>
      </c>
      <c r="F33" s="2" t="s">
        <v>8</v>
      </c>
    </row>
    <row r="34" spans="1:6">
      <c r="A34" s="6" t="s">
        <v>40</v>
      </c>
      <c r="B34" s="6" t="str">
        <f>"230124198105013824"</f>
        <v>230124198105013824</v>
      </c>
      <c r="C34" s="6" t="str">
        <f>"15084636766"</f>
        <v>15084636766</v>
      </c>
      <c r="D34" s="6" t="str">
        <f>"方正县中燃城市燃气发展有限公司"</f>
        <v>方正县中燃城市燃气发展有限公司</v>
      </c>
      <c r="E34" s="6" t="s">
        <v>7</v>
      </c>
      <c r="F34" s="2" t="s">
        <v>8</v>
      </c>
    </row>
    <row r="35" spans="1:6">
      <c r="A35" s="6" t="s">
        <v>41</v>
      </c>
      <c r="B35" s="6" t="str">
        <f>"230621200205090622"</f>
        <v>230621200205090622</v>
      </c>
      <c r="C35" s="6" t="str">
        <f>"18945944920"</f>
        <v>18945944920</v>
      </c>
      <c r="D35" s="6" t="str">
        <f>"大庆中石油昆仑燃气有限公司"</f>
        <v>大庆中石油昆仑燃气有限公司</v>
      </c>
      <c r="E35" s="6" t="s">
        <v>7</v>
      </c>
      <c r="F35" s="2" t="s">
        <v>8</v>
      </c>
    </row>
    <row r="36" spans="1:6">
      <c r="A36" s="6" t="s">
        <v>42</v>
      </c>
      <c r="B36" s="6" t="str">
        <f>"230404199108200129"</f>
        <v>230404199108200129</v>
      </c>
      <c r="C36" s="6" t="str">
        <f>"13946700380"</f>
        <v>13946700380</v>
      </c>
      <c r="D36" s="6" t="str">
        <f>"京燃鹤岗燃气有限责任公司"</f>
        <v>京燃鹤岗燃气有限责任公司</v>
      </c>
      <c r="E36" s="6" t="s">
        <v>7</v>
      </c>
      <c r="F36" s="2" t="s">
        <v>8</v>
      </c>
    </row>
    <row r="37" spans="1:6">
      <c r="A37" s="6" t="s">
        <v>43</v>
      </c>
      <c r="B37" s="6" t="str">
        <f>"230221199003251830"</f>
        <v>230221199003251830</v>
      </c>
      <c r="C37" s="6" t="str">
        <f>"18645218808"</f>
        <v>18645218808</v>
      </c>
      <c r="D37" s="6" t="str">
        <f>"齐齐哈尔港华燃气有限公司"</f>
        <v>齐齐哈尔港华燃气有限公司</v>
      </c>
      <c r="E37" s="6" t="s">
        <v>7</v>
      </c>
      <c r="F37" s="2" t="s">
        <v>8</v>
      </c>
    </row>
    <row r="38" spans="1:6">
      <c r="A38" s="6" t="s">
        <v>44</v>
      </c>
      <c r="B38" s="6" t="str">
        <f>"230124197405157016"</f>
        <v>230124197405157016</v>
      </c>
      <c r="C38" s="6" t="str">
        <f>"13654697429"</f>
        <v>13654697429</v>
      </c>
      <c r="D38" s="6" t="str">
        <f>"黑龙江省方正林业局燃气供应站"</f>
        <v>黑龙江省方正林业局燃气供应站</v>
      </c>
      <c r="E38" s="6" t="s">
        <v>7</v>
      </c>
      <c r="F38" s="2" t="s">
        <v>8</v>
      </c>
    </row>
    <row r="39" spans="1:6">
      <c r="A39" s="6" t="s">
        <v>45</v>
      </c>
      <c r="B39" s="6" t="str">
        <f>"230121199612290039"</f>
        <v>230121199612290039</v>
      </c>
      <c r="C39" s="6" t="str">
        <f>"13100901229"</f>
        <v>13100901229</v>
      </c>
      <c r="D39" s="6" t="str">
        <f>"黑龙江天辰燃气有限责任公司"</f>
        <v>黑龙江天辰燃气有限责任公司</v>
      </c>
      <c r="E39" s="6" t="s">
        <v>7</v>
      </c>
      <c r="F39" s="2" t="s">
        <v>8</v>
      </c>
    </row>
    <row r="40" spans="1:6">
      <c r="A40" s="6" t="s">
        <v>46</v>
      </c>
      <c r="B40" s="6" t="str">
        <f>"232128198205093021"</f>
        <v>232128198205093021</v>
      </c>
      <c r="C40" s="6" t="str">
        <f>"15846829961"</f>
        <v>15846829961</v>
      </c>
      <c r="D40" s="6" t="str">
        <f>"方正县中燃城市燃气发展有限公司"</f>
        <v>方正县中燃城市燃气发展有限公司</v>
      </c>
      <c r="E40" s="6" t="s">
        <v>7</v>
      </c>
      <c r="F40" s="2" t="s">
        <v>8</v>
      </c>
    </row>
    <row r="41" spans="1:6">
      <c r="A41" s="6" t="s">
        <v>47</v>
      </c>
      <c r="B41" s="6" t="str">
        <f>"230402198607060047"</f>
        <v>230402198607060047</v>
      </c>
      <c r="C41" s="6" t="str">
        <f>"18045733424"</f>
        <v>18045733424</v>
      </c>
      <c r="D41" s="6" t="str">
        <f>"京燃鹤岗燃气有限责任公司"</f>
        <v>京燃鹤岗燃气有限责任公司</v>
      </c>
      <c r="E41" s="6" t="s">
        <v>7</v>
      </c>
      <c r="F41" s="2" t="s">
        <v>8</v>
      </c>
    </row>
    <row r="42" spans="1:6">
      <c r="A42" s="6" t="s">
        <v>48</v>
      </c>
      <c r="B42" s="6" t="str">
        <f>"232303198111080020"</f>
        <v>232303198111080020</v>
      </c>
      <c r="C42" s="6" t="str">
        <f>"13845191979"</f>
        <v>13845191979</v>
      </c>
      <c r="D42" s="6" t="str">
        <f>"肇东市鸿发液化石油气管道供应有限公司"</f>
        <v>肇东市鸿发液化石油气管道供应有限公司</v>
      </c>
      <c r="E42" s="6" t="s">
        <v>7</v>
      </c>
      <c r="F42" s="2" t="s">
        <v>8</v>
      </c>
    </row>
    <row r="43" spans="1:6">
      <c r="A43" s="6" t="s">
        <v>49</v>
      </c>
      <c r="B43" s="6" t="str">
        <f>"231221199810190019"</f>
        <v>231221199810190019</v>
      </c>
      <c r="C43" s="6" t="str">
        <f>"13555306734"</f>
        <v>13555306734</v>
      </c>
      <c r="D43" s="6" t="str">
        <f>"黑龙江天辰燃气有限责任公司"</f>
        <v>黑龙江天辰燃气有限责任公司</v>
      </c>
      <c r="E43" s="6" t="s">
        <v>7</v>
      </c>
      <c r="F43" s="2" t="s">
        <v>8</v>
      </c>
    </row>
    <row r="44" spans="1:6">
      <c r="A44" s="6" t="s">
        <v>50</v>
      </c>
      <c r="B44" s="6" t="str">
        <f>"230223198411173227"</f>
        <v>230223198411173227</v>
      </c>
      <c r="C44" s="6" t="str">
        <f>"13945617962"</f>
        <v>13945617962</v>
      </c>
      <c r="D44" s="6" t="str">
        <f>"大庆中石油昆仑燃气有限公司"</f>
        <v>大庆中石油昆仑燃气有限公司</v>
      </c>
      <c r="E44" s="6" t="s">
        <v>7</v>
      </c>
      <c r="F44" s="2" t="s">
        <v>8</v>
      </c>
    </row>
    <row r="45" spans="1:6">
      <c r="A45" s="6" t="s">
        <v>51</v>
      </c>
      <c r="B45" s="6" t="str">
        <f>"230206197809210736"</f>
        <v>230206197809210736</v>
      </c>
      <c r="C45" s="6" t="str">
        <f>"13604824133"</f>
        <v>13604824133</v>
      </c>
      <c r="D45" s="6" t="str">
        <f>"齐齐哈尔港华燃气有限公司"</f>
        <v>齐齐哈尔港华燃气有限公司</v>
      </c>
      <c r="E45" s="6" t="s">
        <v>7</v>
      </c>
      <c r="F45" s="2" t="s">
        <v>8</v>
      </c>
    </row>
    <row r="46" spans="1:6">
      <c r="A46" s="6" t="s">
        <v>52</v>
      </c>
      <c r="B46" s="6" t="str">
        <f>"230123198907131869"</f>
        <v>230123198907131869</v>
      </c>
      <c r="C46" s="6" t="str">
        <f>"13946555672"</f>
        <v>13946555672</v>
      </c>
      <c r="D46" s="6" t="str">
        <f>"北京市燃气集团七台河有限公司"</f>
        <v>北京市燃气集团七台河有限公司</v>
      </c>
      <c r="E46" s="6" t="s">
        <v>7</v>
      </c>
      <c r="F46" s="2" t="s">
        <v>8</v>
      </c>
    </row>
    <row r="47" spans="1:6">
      <c r="A47" s="6" t="s">
        <v>53</v>
      </c>
      <c r="B47" s="6" t="str">
        <f>"230602198108262120"</f>
        <v>230602198108262120</v>
      </c>
      <c r="C47" s="6" t="str">
        <f>"13946901144"</f>
        <v>13946901144</v>
      </c>
      <c r="D47" s="6" t="str">
        <f>"大庆中石油昆仑燃气有限公司"</f>
        <v>大庆中石油昆仑燃气有限公司</v>
      </c>
      <c r="E47" s="6" t="s">
        <v>7</v>
      </c>
      <c r="F47" s="2" t="s">
        <v>8</v>
      </c>
    </row>
    <row r="48" spans="1:6">
      <c r="A48" s="6" t="s">
        <v>54</v>
      </c>
      <c r="B48" s="6" t="str">
        <f>"230104198208250210"</f>
        <v>230104198208250210</v>
      </c>
      <c r="C48" s="6" t="str">
        <f>"15304640906"</f>
        <v>15304640906</v>
      </c>
      <c r="D48" s="6" t="str">
        <f>"哈尔滨中庆燃气有限责任公司"</f>
        <v>哈尔滨中庆燃气有限责任公司</v>
      </c>
      <c r="E48" s="6" t="s">
        <v>7</v>
      </c>
      <c r="F48" s="2" t="s">
        <v>8</v>
      </c>
    </row>
    <row r="49" spans="1:6">
      <c r="A49" s="6" t="s">
        <v>55</v>
      </c>
      <c r="B49" s="6" t="str">
        <f>"230121197501134851"</f>
        <v>230121197501134851</v>
      </c>
      <c r="C49" s="6" t="str">
        <f>"13694512435"</f>
        <v>13694512435</v>
      </c>
      <c r="D49" s="6" t="str">
        <f>"肇东市鸿发液化石油气管道供应有限公司"</f>
        <v>肇东市鸿发液化石油气管道供应有限公司</v>
      </c>
      <c r="E49" s="6" t="s">
        <v>7</v>
      </c>
      <c r="F49" s="2" t="s">
        <v>8</v>
      </c>
    </row>
    <row r="50" spans="1:6">
      <c r="A50" s="6" t="s">
        <v>56</v>
      </c>
      <c r="B50" s="6" t="str">
        <f>"232303197111190655"</f>
        <v>232303197111190655</v>
      </c>
      <c r="C50" s="6" t="str">
        <f>"13603667008"</f>
        <v>13603667008</v>
      </c>
      <c r="D50" s="6" t="str">
        <f>"肇东市鸿发液化石油气管道供应有限公司"</f>
        <v>肇东市鸿发液化石油气管道供应有限公司</v>
      </c>
      <c r="E50" s="6" t="s">
        <v>7</v>
      </c>
      <c r="F50" s="2" t="s">
        <v>8</v>
      </c>
    </row>
    <row r="51" spans="1:6">
      <c r="A51" s="6" t="s">
        <v>57</v>
      </c>
      <c r="B51" s="6" t="str">
        <f>"230121199809064211"</f>
        <v>230121199809064211</v>
      </c>
      <c r="C51" s="6" t="str">
        <f>"18845138471"</f>
        <v>18845138471</v>
      </c>
      <c r="D51" s="6" t="str">
        <f>"黑龙江天辰燃气有限责任公司"</f>
        <v>黑龙江天辰燃气有限责任公司</v>
      </c>
      <c r="E51" s="6" t="s">
        <v>7</v>
      </c>
      <c r="F51" s="2" t="s">
        <v>8</v>
      </c>
    </row>
    <row r="52" spans="1:6">
      <c r="A52" s="6" t="s">
        <v>58</v>
      </c>
      <c r="B52" s="6" t="str">
        <f>"232700198608244193"</f>
        <v>232700198608244193</v>
      </c>
      <c r="C52" s="6" t="str">
        <f>"15704571112"</f>
        <v>15704571112</v>
      </c>
      <c r="D52" s="6" t="str">
        <f>"大兴安岭金耀吉星燃气销售有限公司"</f>
        <v>大兴安岭金耀吉星燃气销售有限公司</v>
      </c>
      <c r="E52" s="6" t="s">
        <v>7</v>
      </c>
      <c r="F52" s="2" t="s">
        <v>8</v>
      </c>
    </row>
    <row r="53" spans="1:6">
      <c r="A53" s="6" t="s">
        <v>59</v>
      </c>
      <c r="B53" s="6" t="str">
        <f>"231085199306300523"</f>
        <v>231085199306300523</v>
      </c>
      <c r="C53" s="6" t="str">
        <f>"15245038863"</f>
        <v>15245038863</v>
      </c>
      <c r="D53" s="6" t="str">
        <f>"哈尔滨中庆燃气有限责任公司"</f>
        <v>哈尔滨中庆燃气有限责任公司</v>
      </c>
      <c r="E53" s="6" t="s">
        <v>7</v>
      </c>
      <c r="F53" s="2" t="s">
        <v>8</v>
      </c>
    </row>
    <row r="54" spans="1:6">
      <c r="A54" s="6" t="s">
        <v>60</v>
      </c>
      <c r="B54" s="6" t="str">
        <f>"412723198412058856"</f>
        <v>412723198412058856</v>
      </c>
      <c r="C54" s="6" t="str">
        <f>"19274643262"</f>
        <v>19274643262</v>
      </c>
      <c r="D54" s="6" t="str">
        <f>"哈尔滨中庆燃气有限责任公司"</f>
        <v>哈尔滨中庆燃气有限责任公司</v>
      </c>
      <c r="E54" s="6" t="s">
        <v>7</v>
      </c>
      <c r="F54" s="2" t="s">
        <v>8</v>
      </c>
    </row>
    <row r="55" spans="1:6">
      <c r="A55" s="6" t="s">
        <v>61</v>
      </c>
      <c r="B55" s="6" t="str">
        <f>"231002199108083213"</f>
        <v>231002199108083213</v>
      </c>
      <c r="C55" s="6" t="str">
        <f>"18946342055"</f>
        <v>18946342055</v>
      </c>
      <c r="D55" s="6" t="str">
        <f>"牡丹江中燃城市燃气发展有限公司"</f>
        <v>牡丹江中燃城市燃气发展有限公司</v>
      </c>
      <c r="E55" s="6" t="s">
        <v>7</v>
      </c>
      <c r="F55" s="2" t="s">
        <v>8</v>
      </c>
    </row>
    <row r="56" spans="1:6">
      <c r="A56" s="6" t="s">
        <v>62</v>
      </c>
      <c r="B56" s="6" t="str">
        <f>"230121199506122218"</f>
        <v>230121199506122218</v>
      </c>
      <c r="C56" s="6" t="str">
        <f>"13101616786"</f>
        <v>13101616786</v>
      </c>
      <c r="D56" s="6" t="str">
        <f>"黑龙江天辰燃气有限责任公司"</f>
        <v>黑龙江天辰燃气有限责任公司</v>
      </c>
      <c r="E56" s="6" t="s">
        <v>7</v>
      </c>
      <c r="F56" s="2" t="s">
        <v>8</v>
      </c>
    </row>
    <row r="57" spans="1:6">
      <c r="A57" s="6" t="s">
        <v>63</v>
      </c>
      <c r="B57" s="6" t="str">
        <f>"230602197904076228"</f>
        <v>230602197904076228</v>
      </c>
      <c r="C57" s="6" t="str">
        <f>"15145993057"</f>
        <v>15145993057</v>
      </c>
      <c r="D57" s="6" t="str">
        <f>"大庆中石油昆仑燃气有限公司"</f>
        <v>大庆中石油昆仑燃气有限公司</v>
      </c>
      <c r="E57" s="6" t="s">
        <v>7</v>
      </c>
      <c r="F57" s="2" t="s">
        <v>8</v>
      </c>
    </row>
    <row r="58" spans="1:6">
      <c r="A58" s="6" t="s">
        <v>64</v>
      </c>
      <c r="B58" s="6" t="str">
        <f>"230903199104011428"</f>
        <v>230903199104011428</v>
      </c>
      <c r="C58" s="6" t="str">
        <f>"13329328060"</f>
        <v>13329328060</v>
      </c>
      <c r="D58" s="6" t="str">
        <f>"北京市燃气集团七台河有限公司"</f>
        <v>北京市燃气集团七台河有限公司</v>
      </c>
      <c r="E58" s="6" t="s">
        <v>7</v>
      </c>
      <c r="F58" s="2" t="s">
        <v>8</v>
      </c>
    </row>
    <row r="59" spans="1:6">
      <c r="A59" s="6" t="s">
        <v>65</v>
      </c>
      <c r="B59" s="6" t="str">
        <f>"230229198204296054"</f>
        <v>230229198204296054</v>
      </c>
      <c r="C59" s="6" t="str">
        <f>"13349527575"</f>
        <v>13349527575</v>
      </c>
      <c r="D59" s="6" t="str">
        <f>"克山县巨能阳光天然气有限公司"</f>
        <v>克山县巨能阳光天然气有限公司</v>
      </c>
      <c r="E59" s="6" t="s">
        <v>7</v>
      </c>
      <c r="F59" s="2" t="s">
        <v>8</v>
      </c>
    </row>
    <row r="60" spans="1:6">
      <c r="A60" s="6" t="s">
        <v>66</v>
      </c>
      <c r="B60" s="6" t="str">
        <f>"232303198304203429"</f>
        <v>232303198304203429</v>
      </c>
      <c r="C60" s="6" t="str">
        <f>"18045560395"</f>
        <v>18045560395</v>
      </c>
      <c r="D60" s="6" t="str">
        <f>"肇东市鸿发液化石油气管道供应有限公司"</f>
        <v>肇东市鸿发液化石油气管道供应有限公司</v>
      </c>
      <c r="E60" s="6" t="s">
        <v>7</v>
      </c>
      <c r="F60" s="2" t="s">
        <v>8</v>
      </c>
    </row>
    <row r="61" spans="1:6">
      <c r="A61" s="6" t="s">
        <v>67</v>
      </c>
      <c r="B61" s="6" t="str">
        <f>"230621198904221863"</f>
        <v>230621198904221863</v>
      </c>
      <c r="C61" s="6" t="str">
        <f>"13684592496"</f>
        <v>13684592496</v>
      </c>
      <c r="D61" s="6" t="str">
        <f>"大庆中石油昆仑燃气有限公司"</f>
        <v>大庆中石油昆仑燃气有限公司</v>
      </c>
      <c r="E61" s="6" t="s">
        <v>7</v>
      </c>
      <c r="F61" s="2" t="s">
        <v>8</v>
      </c>
    </row>
    <row r="62" spans="1:6">
      <c r="A62" s="6" t="s">
        <v>68</v>
      </c>
      <c r="B62" s="6" t="s">
        <v>69</v>
      </c>
      <c r="C62" s="6" t="s">
        <v>70</v>
      </c>
      <c r="D62" s="6" t="s">
        <v>71</v>
      </c>
      <c r="E62" s="6" t="s">
        <v>7</v>
      </c>
      <c r="F62" s="3" t="s">
        <v>72</v>
      </c>
    </row>
    <row r="63" spans="1:6">
      <c r="A63" s="6" t="s">
        <v>73</v>
      </c>
      <c r="B63" s="6" t="s">
        <v>74</v>
      </c>
      <c r="C63" s="6" t="s">
        <v>75</v>
      </c>
      <c r="D63" s="6" t="s">
        <v>76</v>
      </c>
      <c r="E63" s="6" t="s">
        <v>7</v>
      </c>
      <c r="F63" s="3" t="s">
        <v>72</v>
      </c>
    </row>
    <row r="64" spans="1:6">
      <c r="A64" s="6" t="s">
        <v>77</v>
      </c>
      <c r="B64" s="6" t="s">
        <v>78</v>
      </c>
      <c r="C64" s="6" t="s">
        <v>79</v>
      </c>
      <c r="D64" s="6" t="s">
        <v>80</v>
      </c>
      <c r="E64" s="6" t="s">
        <v>7</v>
      </c>
      <c r="F64" s="3" t="s">
        <v>72</v>
      </c>
    </row>
    <row r="65" spans="1:6">
      <c r="A65" s="6" t="s">
        <v>81</v>
      </c>
      <c r="B65" s="6" t="s">
        <v>82</v>
      </c>
      <c r="C65" s="6" t="s">
        <v>83</v>
      </c>
      <c r="D65" s="6" t="s">
        <v>84</v>
      </c>
      <c r="E65" s="6" t="s">
        <v>7</v>
      </c>
      <c r="F65" s="3" t="s">
        <v>72</v>
      </c>
    </row>
    <row r="66" spans="1:6">
      <c r="A66" s="6" t="s">
        <v>85</v>
      </c>
      <c r="B66" s="6" t="s">
        <v>86</v>
      </c>
      <c r="C66" s="6" t="s">
        <v>87</v>
      </c>
      <c r="D66" s="6" t="s">
        <v>88</v>
      </c>
      <c r="E66" s="6" t="s">
        <v>7</v>
      </c>
      <c r="F66" s="3" t="s">
        <v>72</v>
      </c>
    </row>
    <row r="67" spans="1:6">
      <c r="A67" s="6" t="s">
        <v>89</v>
      </c>
      <c r="B67" s="6" t="s">
        <v>90</v>
      </c>
      <c r="C67" s="6" t="s">
        <v>91</v>
      </c>
      <c r="D67" s="6" t="s">
        <v>88</v>
      </c>
      <c r="E67" s="6" t="s">
        <v>7</v>
      </c>
      <c r="F67" s="3" t="s">
        <v>72</v>
      </c>
    </row>
    <row r="68" spans="1:6">
      <c r="A68" s="6" t="s">
        <v>92</v>
      </c>
      <c r="B68" s="6" t="s">
        <v>93</v>
      </c>
      <c r="C68" s="6" t="s">
        <v>94</v>
      </c>
      <c r="D68" s="6" t="s">
        <v>95</v>
      </c>
      <c r="E68" s="6" t="s">
        <v>7</v>
      </c>
      <c r="F68" s="3" t="s">
        <v>72</v>
      </c>
    </row>
    <row r="69" spans="1:6">
      <c r="A69" s="6" t="s">
        <v>96</v>
      </c>
      <c r="B69" s="6" t="s">
        <v>97</v>
      </c>
      <c r="C69" s="6" t="s">
        <v>98</v>
      </c>
      <c r="D69" s="6" t="s">
        <v>99</v>
      </c>
      <c r="E69" s="6" t="s">
        <v>7</v>
      </c>
      <c r="F69" s="3" t="s">
        <v>72</v>
      </c>
    </row>
    <row r="70" spans="1:6">
      <c r="A70" s="6" t="s">
        <v>100</v>
      </c>
      <c r="B70" s="6" t="s">
        <v>101</v>
      </c>
      <c r="C70" s="6" t="s">
        <v>102</v>
      </c>
      <c r="D70" s="6" t="s">
        <v>76</v>
      </c>
      <c r="E70" s="6" t="s">
        <v>7</v>
      </c>
      <c r="F70" s="3" t="s">
        <v>72</v>
      </c>
    </row>
    <row r="71" spans="1:6">
      <c r="A71" s="6" t="s">
        <v>103</v>
      </c>
      <c r="B71" s="6" t="s">
        <v>104</v>
      </c>
      <c r="C71" s="6" t="s">
        <v>105</v>
      </c>
      <c r="D71" s="6" t="s">
        <v>71</v>
      </c>
      <c r="E71" s="6" t="s">
        <v>7</v>
      </c>
      <c r="F71" s="3" t="s">
        <v>72</v>
      </c>
    </row>
    <row r="72" spans="1:6">
      <c r="A72" s="6" t="s">
        <v>106</v>
      </c>
      <c r="B72" s="6" t="s">
        <v>107</v>
      </c>
      <c r="C72" s="6" t="s">
        <v>108</v>
      </c>
      <c r="D72" s="6" t="s">
        <v>109</v>
      </c>
      <c r="E72" s="6" t="s">
        <v>7</v>
      </c>
      <c r="F72" s="3" t="s">
        <v>72</v>
      </c>
    </row>
    <row r="73" spans="1:6">
      <c r="A73" s="6" t="s">
        <v>110</v>
      </c>
      <c r="B73" s="6" t="s">
        <v>111</v>
      </c>
      <c r="C73" s="6" t="s">
        <v>112</v>
      </c>
      <c r="D73" s="6" t="s">
        <v>109</v>
      </c>
      <c r="E73" s="6" t="s">
        <v>7</v>
      </c>
      <c r="F73" s="3" t="s">
        <v>72</v>
      </c>
    </row>
    <row r="74" spans="1:6">
      <c r="A74" s="6" t="s">
        <v>113</v>
      </c>
      <c r="B74" s="6" t="s">
        <v>114</v>
      </c>
      <c r="C74" s="6" t="s">
        <v>115</v>
      </c>
      <c r="D74" s="6" t="s">
        <v>88</v>
      </c>
      <c r="E74" s="6" t="s">
        <v>7</v>
      </c>
      <c r="F74" s="3" t="s">
        <v>72</v>
      </c>
    </row>
    <row r="75" spans="1:6">
      <c r="A75" s="6" t="s">
        <v>116</v>
      </c>
      <c r="B75" s="6" t="s">
        <v>117</v>
      </c>
      <c r="C75" s="6" t="s">
        <v>118</v>
      </c>
      <c r="D75" s="6" t="s">
        <v>119</v>
      </c>
      <c r="E75" s="6" t="s">
        <v>7</v>
      </c>
      <c r="F75" s="3" t="s">
        <v>72</v>
      </c>
    </row>
    <row r="76" spans="1:6">
      <c r="A76" s="6" t="s">
        <v>120</v>
      </c>
      <c r="B76" s="6" t="s">
        <v>121</v>
      </c>
      <c r="C76" s="6" t="s">
        <v>122</v>
      </c>
      <c r="D76" s="6" t="s">
        <v>123</v>
      </c>
      <c r="E76" s="6" t="s">
        <v>7</v>
      </c>
      <c r="F76" s="3" t="s">
        <v>72</v>
      </c>
    </row>
    <row r="77" spans="1:6">
      <c r="A77" s="6" t="s">
        <v>124</v>
      </c>
      <c r="B77" s="6" t="s">
        <v>125</v>
      </c>
      <c r="C77" s="6" t="s">
        <v>126</v>
      </c>
      <c r="D77" s="6" t="s">
        <v>76</v>
      </c>
      <c r="E77" s="6" t="s">
        <v>7</v>
      </c>
      <c r="F77" s="3" t="s">
        <v>72</v>
      </c>
    </row>
    <row r="78" spans="1:6">
      <c r="A78" s="6" t="s">
        <v>127</v>
      </c>
      <c r="B78" s="6" t="s">
        <v>128</v>
      </c>
      <c r="C78" s="6" t="s">
        <v>129</v>
      </c>
      <c r="D78" s="6" t="s">
        <v>99</v>
      </c>
      <c r="E78" s="6" t="s">
        <v>7</v>
      </c>
      <c r="F78" s="3" t="s">
        <v>72</v>
      </c>
    </row>
    <row r="79" spans="1:6">
      <c r="A79" s="6" t="s">
        <v>130</v>
      </c>
      <c r="B79" s="6" t="s">
        <v>131</v>
      </c>
      <c r="C79" s="6" t="s">
        <v>132</v>
      </c>
      <c r="D79" s="6" t="s">
        <v>133</v>
      </c>
      <c r="E79" s="6" t="s">
        <v>7</v>
      </c>
      <c r="F79" s="3" t="s">
        <v>72</v>
      </c>
    </row>
    <row r="80" spans="1:6">
      <c r="A80" s="6" t="s">
        <v>134</v>
      </c>
      <c r="B80" s="6" t="s">
        <v>135</v>
      </c>
      <c r="C80" s="6" t="s">
        <v>136</v>
      </c>
      <c r="D80" s="6" t="s">
        <v>84</v>
      </c>
      <c r="E80" s="6" t="s">
        <v>7</v>
      </c>
      <c r="F80" s="3" t="s">
        <v>72</v>
      </c>
    </row>
    <row r="81" spans="1:6">
      <c r="A81" s="6" t="s">
        <v>137</v>
      </c>
      <c r="B81" s="6" t="s">
        <v>138</v>
      </c>
      <c r="C81" s="6" t="s">
        <v>139</v>
      </c>
      <c r="D81" s="6" t="s">
        <v>76</v>
      </c>
      <c r="E81" s="6" t="s">
        <v>7</v>
      </c>
      <c r="F81" s="3" t="s">
        <v>72</v>
      </c>
    </row>
    <row r="82" spans="1:6">
      <c r="A82" s="6" t="s">
        <v>140</v>
      </c>
      <c r="B82" s="6" t="s">
        <v>141</v>
      </c>
      <c r="C82" s="6" t="s">
        <v>142</v>
      </c>
      <c r="D82" s="6" t="s">
        <v>99</v>
      </c>
      <c r="E82" s="6" t="s">
        <v>7</v>
      </c>
      <c r="F82" s="3" t="s">
        <v>72</v>
      </c>
    </row>
    <row r="83" spans="1:6">
      <c r="A83" s="6" t="s">
        <v>143</v>
      </c>
      <c r="B83" s="6" t="s">
        <v>144</v>
      </c>
      <c r="C83" s="6" t="s">
        <v>145</v>
      </c>
      <c r="D83" s="6" t="s">
        <v>146</v>
      </c>
      <c r="E83" s="6" t="s">
        <v>7</v>
      </c>
      <c r="F83" s="3" t="s">
        <v>72</v>
      </c>
    </row>
    <row r="84" spans="1:6">
      <c r="A84" s="6" t="s">
        <v>147</v>
      </c>
      <c r="B84" s="6" t="s">
        <v>148</v>
      </c>
      <c r="C84" s="6" t="s">
        <v>149</v>
      </c>
      <c r="D84" s="6" t="s">
        <v>76</v>
      </c>
      <c r="E84" s="6" t="s">
        <v>7</v>
      </c>
      <c r="F84" s="3" t="s">
        <v>72</v>
      </c>
    </row>
    <row r="85" spans="1:6">
      <c r="A85" s="6" t="s">
        <v>150</v>
      </c>
      <c r="B85" s="6" t="s">
        <v>151</v>
      </c>
      <c r="C85" s="6" t="s">
        <v>152</v>
      </c>
      <c r="D85" s="6" t="s">
        <v>99</v>
      </c>
      <c r="E85" s="6" t="s">
        <v>7</v>
      </c>
      <c r="F85" s="3" t="s">
        <v>72</v>
      </c>
    </row>
    <row r="86" spans="1:6">
      <c r="A86" s="6" t="s">
        <v>153</v>
      </c>
      <c r="B86" s="6" t="s">
        <v>154</v>
      </c>
      <c r="C86" s="6" t="s">
        <v>155</v>
      </c>
      <c r="D86" s="6" t="s">
        <v>156</v>
      </c>
      <c r="E86" s="6" t="s">
        <v>7</v>
      </c>
      <c r="F86" s="3" t="s">
        <v>72</v>
      </c>
    </row>
    <row r="87" spans="1:6">
      <c r="A87" s="6" t="s">
        <v>157</v>
      </c>
      <c r="B87" s="6" t="s">
        <v>158</v>
      </c>
      <c r="C87" s="6" t="s">
        <v>159</v>
      </c>
      <c r="D87" s="6" t="s">
        <v>76</v>
      </c>
      <c r="E87" s="6" t="s">
        <v>7</v>
      </c>
      <c r="F87" s="3" t="s">
        <v>72</v>
      </c>
    </row>
    <row r="88" spans="1:6">
      <c r="A88" s="6" t="s">
        <v>160</v>
      </c>
      <c r="B88" s="6" t="s">
        <v>161</v>
      </c>
      <c r="C88" s="6" t="s">
        <v>162</v>
      </c>
      <c r="D88" s="6" t="s">
        <v>133</v>
      </c>
      <c r="E88" s="6" t="s">
        <v>7</v>
      </c>
      <c r="F88" s="3" t="s">
        <v>72</v>
      </c>
    </row>
    <row r="89" spans="1:6">
      <c r="A89" s="6" t="s">
        <v>163</v>
      </c>
      <c r="B89" s="6" t="s">
        <v>164</v>
      </c>
      <c r="C89" s="6" t="s">
        <v>165</v>
      </c>
      <c r="D89" s="6" t="s">
        <v>166</v>
      </c>
      <c r="E89" s="6" t="s">
        <v>7</v>
      </c>
      <c r="F89" s="3" t="s">
        <v>72</v>
      </c>
    </row>
    <row r="90" spans="1:6">
      <c r="A90" s="6" t="s">
        <v>167</v>
      </c>
      <c r="B90" s="6" t="s">
        <v>168</v>
      </c>
      <c r="C90" s="6" t="s">
        <v>169</v>
      </c>
      <c r="D90" s="6" t="s">
        <v>80</v>
      </c>
      <c r="E90" s="6" t="s">
        <v>7</v>
      </c>
      <c r="F90" s="3" t="s">
        <v>72</v>
      </c>
    </row>
    <row r="91" spans="1:6">
      <c r="A91" s="6" t="s">
        <v>170</v>
      </c>
      <c r="B91" s="6" t="s">
        <v>171</v>
      </c>
      <c r="C91" s="6" t="s">
        <v>172</v>
      </c>
      <c r="D91" s="6" t="s">
        <v>95</v>
      </c>
      <c r="E91" s="6" t="s">
        <v>7</v>
      </c>
      <c r="F91" s="3" t="s">
        <v>72</v>
      </c>
    </row>
    <row r="92" spans="1:6">
      <c r="A92" s="6" t="s">
        <v>173</v>
      </c>
      <c r="B92" s="6" t="s">
        <v>174</v>
      </c>
      <c r="C92" s="6" t="s">
        <v>175</v>
      </c>
      <c r="D92" s="6" t="s">
        <v>88</v>
      </c>
      <c r="E92" s="6" t="s">
        <v>7</v>
      </c>
      <c r="F92" s="3" t="s">
        <v>72</v>
      </c>
    </row>
    <row r="93" spans="1:6">
      <c r="A93" s="6" t="s">
        <v>176</v>
      </c>
      <c r="B93" s="6" t="s">
        <v>177</v>
      </c>
      <c r="C93" s="6" t="s">
        <v>178</v>
      </c>
      <c r="D93" s="6" t="s">
        <v>179</v>
      </c>
      <c r="E93" s="6" t="s">
        <v>7</v>
      </c>
      <c r="F93" s="3" t="s">
        <v>72</v>
      </c>
    </row>
    <row r="94" spans="1:6">
      <c r="A94" s="6" t="s">
        <v>180</v>
      </c>
      <c r="B94" s="6" t="s">
        <v>181</v>
      </c>
      <c r="C94" s="6" t="s">
        <v>182</v>
      </c>
      <c r="D94" s="6" t="s">
        <v>99</v>
      </c>
      <c r="E94" s="6" t="s">
        <v>7</v>
      </c>
      <c r="F94" s="3" t="s">
        <v>72</v>
      </c>
    </row>
    <row r="95" spans="1:6">
      <c r="A95" s="6" t="s">
        <v>183</v>
      </c>
      <c r="B95" s="6" t="s">
        <v>184</v>
      </c>
      <c r="C95" s="6" t="s">
        <v>185</v>
      </c>
      <c r="D95" s="6" t="s">
        <v>186</v>
      </c>
      <c r="E95" s="6" t="s">
        <v>7</v>
      </c>
      <c r="F95" s="3" t="s">
        <v>72</v>
      </c>
    </row>
    <row r="96" spans="1:6">
      <c r="A96" s="6" t="s">
        <v>187</v>
      </c>
      <c r="B96" s="6" t="s">
        <v>188</v>
      </c>
      <c r="C96" s="6" t="s">
        <v>189</v>
      </c>
      <c r="D96" s="6" t="s">
        <v>186</v>
      </c>
      <c r="E96" s="6" t="s">
        <v>7</v>
      </c>
      <c r="F96" s="3" t="s">
        <v>72</v>
      </c>
    </row>
    <row r="97" spans="1:6">
      <c r="A97" s="6" t="s">
        <v>190</v>
      </c>
      <c r="B97" s="6" t="s">
        <v>191</v>
      </c>
      <c r="C97" s="6" t="s">
        <v>192</v>
      </c>
      <c r="D97" s="6" t="s">
        <v>84</v>
      </c>
      <c r="E97" s="6" t="s">
        <v>7</v>
      </c>
      <c r="F97" s="3" t="s">
        <v>72</v>
      </c>
    </row>
    <row r="98" spans="1:6">
      <c r="A98" s="6" t="s">
        <v>193</v>
      </c>
      <c r="B98" s="6" t="s">
        <v>194</v>
      </c>
      <c r="C98" s="6" t="s">
        <v>195</v>
      </c>
      <c r="D98" s="6" t="s">
        <v>99</v>
      </c>
      <c r="E98" s="6" t="s">
        <v>7</v>
      </c>
      <c r="F98" s="3" t="s">
        <v>72</v>
      </c>
    </row>
    <row r="99" spans="1:6">
      <c r="A99" s="6" t="s">
        <v>196</v>
      </c>
      <c r="B99" s="6" t="s">
        <v>197</v>
      </c>
      <c r="C99" s="6" t="s">
        <v>198</v>
      </c>
      <c r="D99" s="6" t="s">
        <v>199</v>
      </c>
      <c r="E99" s="6" t="s">
        <v>7</v>
      </c>
      <c r="F99" s="3" t="s">
        <v>72</v>
      </c>
    </row>
    <row r="100" spans="1:6">
      <c r="A100" s="6" t="s">
        <v>200</v>
      </c>
      <c r="B100" s="6" t="s">
        <v>201</v>
      </c>
      <c r="C100" s="6" t="s">
        <v>202</v>
      </c>
      <c r="D100" s="6" t="s">
        <v>203</v>
      </c>
      <c r="E100" s="6" t="s">
        <v>7</v>
      </c>
      <c r="F100" s="3" t="s">
        <v>72</v>
      </c>
    </row>
    <row r="101" spans="1:6">
      <c r="A101" s="6" t="s">
        <v>204</v>
      </c>
      <c r="B101" s="6" t="s">
        <v>205</v>
      </c>
      <c r="C101" s="6" t="s">
        <v>206</v>
      </c>
      <c r="D101" s="6" t="s">
        <v>207</v>
      </c>
      <c r="E101" s="6" t="s">
        <v>7</v>
      </c>
      <c r="F101" s="3" t="s">
        <v>72</v>
      </c>
    </row>
    <row r="102" spans="1:6">
      <c r="A102" s="6" t="s">
        <v>208</v>
      </c>
      <c r="B102" s="6" t="s">
        <v>209</v>
      </c>
      <c r="C102" s="6" t="s">
        <v>210</v>
      </c>
      <c r="D102" s="6" t="s">
        <v>133</v>
      </c>
      <c r="E102" s="6" t="s">
        <v>7</v>
      </c>
      <c r="F102" s="3" t="s">
        <v>72</v>
      </c>
    </row>
    <row r="103" spans="1:6">
      <c r="A103" s="6" t="s">
        <v>211</v>
      </c>
      <c r="B103" s="6" t="s">
        <v>212</v>
      </c>
      <c r="C103" s="6" t="s">
        <v>213</v>
      </c>
      <c r="D103" s="6" t="s">
        <v>133</v>
      </c>
      <c r="E103" s="6" t="s">
        <v>7</v>
      </c>
      <c r="F103" s="3" t="s">
        <v>72</v>
      </c>
    </row>
    <row r="104" spans="1:6">
      <c r="A104" s="6" t="s">
        <v>214</v>
      </c>
      <c r="B104" s="6" t="s">
        <v>215</v>
      </c>
      <c r="C104" s="6" t="s">
        <v>216</v>
      </c>
      <c r="D104" s="6" t="s">
        <v>133</v>
      </c>
      <c r="E104" s="6" t="s">
        <v>7</v>
      </c>
      <c r="F104" s="3" t="s">
        <v>72</v>
      </c>
    </row>
    <row r="105" spans="1:6">
      <c r="A105" s="6" t="s">
        <v>217</v>
      </c>
      <c r="B105" s="6" t="s">
        <v>218</v>
      </c>
      <c r="C105" s="6" t="s">
        <v>219</v>
      </c>
      <c r="D105" s="6" t="s">
        <v>220</v>
      </c>
      <c r="E105" s="6" t="s">
        <v>7</v>
      </c>
      <c r="F105" s="3" t="s">
        <v>72</v>
      </c>
    </row>
    <row r="106" spans="1:6">
      <c r="A106" s="6" t="s">
        <v>221</v>
      </c>
      <c r="B106" s="6" t="s">
        <v>222</v>
      </c>
      <c r="C106" s="6" t="s">
        <v>223</v>
      </c>
      <c r="D106" s="6" t="s">
        <v>224</v>
      </c>
      <c r="E106" s="6" t="s">
        <v>7</v>
      </c>
      <c r="F106" s="3" t="s">
        <v>72</v>
      </c>
    </row>
    <row r="107" spans="1:6">
      <c r="A107" s="6" t="s">
        <v>225</v>
      </c>
      <c r="B107" s="6" t="s">
        <v>226</v>
      </c>
      <c r="C107" s="6" t="s">
        <v>227</v>
      </c>
      <c r="D107" s="6" t="s">
        <v>224</v>
      </c>
      <c r="E107" s="6" t="s">
        <v>7</v>
      </c>
      <c r="F107" s="3" t="s">
        <v>72</v>
      </c>
    </row>
    <row r="108" spans="1:6">
      <c r="A108" s="6" t="s">
        <v>228</v>
      </c>
      <c r="B108" s="6" t="s">
        <v>229</v>
      </c>
      <c r="C108" s="6" t="s">
        <v>230</v>
      </c>
      <c r="D108" s="6" t="s">
        <v>99</v>
      </c>
      <c r="E108" s="6" t="s">
        <v>7</v>
      </c>
      <c r="F108" s="3" t="s">
        <v>72</v>
      </c>
    </row>
    <row r="109" spans="1:6">
      <c r="A109" s="6" t="s">
        <v>231</v>
      </c>
      <c r="B109" s="6" t="s">
        <v>232</v>
      </c>
      <c r="C109" s="6" t="s">
        <v>233</v>
      </c>
      <c r="D109" s="6" t="s">
        <v>99</v>
      </c>
      <c r="E109" s="6" t="s">
        <v>7</v>
      </c>
      <c r="F109" s="3" t="s">
        <v>72</v>
      </c>
    </row>
    <row r="110" spans="1:6">
      <c r="A110" s="6" t="s">
        <v>234</v>
      </c>
      <c r="B110" s="6" t="s">
        <v>235</v>
      </c>
      <c r="C110" s="6" t="s">
        <v>236</v>
      </c>
      <c r="D110" s="6" t="s">
        <v>237</v>
      </c>
      <c r="E110" s="6" t="s">
        <v>7</v>
      </c>
      <c r="F110" s="3" t="s">
        <v>72</v>
      </c>
    </row>
    <row r="111" spans="1:6">
      <c r="A111" s="6" t="s">
        <v>238</v>
      </c>
      <c r="B111" s="6" t="s">
        <v>239</v>
      </c>
      <c r="C111" s="6" t="s">
        <v>240</v>
      </c>
      <c r="D111" s="6" t="s">
        <v>241</v>
      </c>
      <c r="E111" s="6" t="s">
        <v>7</v>
      </c>
      <c r="F111" s="3" t="s">
        <v>72</v>
      </c>
    </row>
    <row r="112" spans="1:6">
      <c r="A112" s="6" t="s">
        <v>242</v>
      </c>
      <c r="B112" s="6" t="s">
        <v>243</v>
      </c>
      <c r="C112" s="6" t="s">
        <v>244</v>
      </c>
      <c r="D112" s="6" t="s">
        <v>245</v>
      </c>
      <c r="E112" s="6" t="s">
        <v>7</v>
      </c>
      <c r="F112" s="3" t="s">
        <v>72</v>
      </c>
    </row>
    <row r="113" spans="1:6">
      <c r="A113" s="6" t="s">
        <v>246</v>
      </c>
      <c r="B113" s="6" t="s">
        <v>247</v>
      </c>
      <c r="C113" s="6" t="s">
        <v>248</v>
      </c>
      <c r="D113" s="6" t="s">
        <v>249</v>
      </c>
      <c r="E113" s="6" t="s">
        <v>7</v>
      </c>
      <c r="F113" s="3" t="s">
        <v>72</v>
      </c>
    </row>
    <row r="114" spans="1:6">
      <c r="A114" s="6" t="s">
        <v>250</v>
      </c>
      <c r="B114" s="6" t="s">
        <v>251</v>
      </c>
      <c r="C114" s="6" t="s">
        <v>252</v>
      </c>
      <c r="D114" s="6" t="s">
        <v>99</v>
      </c>
      <c r="E114" s="6" t="s">
        <v>7</v>
      </c>
      <c r="F114" s="3" t="s">
        <v>72</v>
      </c>
    </row>
    <row r="115" spans="1:6">
      <c r="A115" s="6" t="s">
        <v>253</v>
      </c>
      <c r="B115" s="6" t="s">
        <v>254</v>
      </c>
      <c r="C115" s="6" t="s">
        <v>255</v>
      </c>
      <c r="D115" s="6" t="s">
        <v>99</v>
      </c>
      <c r="E115" s="6" t="s">
        <v>7</v>
      </c>
      <c r="F115" s="3" t="s">
        <v>72</v>
      </c>
    </row>
    <row r="116" spans="1:6">
      <c r="A116" s="6" t="s">
        <v>256</v>
      </c>
      <c r="B116" s="6" t="s">
        <v>257</v>
      </c>
      <c r="C116" s="6" t="s">
        <v>258</v>
      </c>
      <c r="D116" s="6" t="s">
        <v>259</v>
      </c>
      <c r="E116" s="6" t="s">
        <v>7</v>
      </c>
      <c r="F116" s="3" t="s">
        <v>72</v>
      </c>
    </row>
    <row r="117" spans="1:6">
      <c r="A117" s="6" t="s">
        <v>260</v>
      </c>
      <c r="B117" s="6" t="s">
        <v>261</v>
      </c>
      <c r="C117" s="6" t="s">
        <v>262</v>
      </c>
      <c r="D117" s="6" t="s">
        <v>99</v>
      </c>
      <c r="E117" s="6" t="s">
        <v>7</v>
      </c>
      <c r="F117" s="3" t="s">
        <v>72</v>
      </c>
    </row>
    <row r="118" spans="1:6">
      <c r="A118" s="6" t="s">
        <v>263</v>
      </c>
      <c r="B118" s="6" t="str">
        <f>"230402196906200231"</f>
        <v>230402196906200231</v>
      </c>
      <c r="C118" s="6" t="str">
        <f>"13394685261"</f>
        <v>13394685261</v>
      </c>
      <c r="D118" s="6" t="str">
        <f>"京燃鹤岗燃气有限责任公司"</f>
        <v>京燃鹤岗燃气有限责任公司</v>
      </c>
      <c r="E118" s="6" t="s">
        <v>264</v>
      </c>
      <c r="F118" s="2" t="s">
        <v>265</v>
      </c>
    </row>
    <row r="119" spans="1:6">
      <c r="A119" s="6" t="s">
        <v>266</v>
      </c>
      <c r="B119" s="6" t="str">
        <f>"230227200203220610"</f>
        <v>230227200203220610</v>
      </c>
      <c r="C119" s="6" t="str">
        <f>"18686935667"</f>
        <v>18686935667</v>
      </c>
      <c r="D119" s="6" t="str">
        <f>"黑龙江省交投壮龙新能源科技有限公司"</f>
        <v>黑龙江省交投壮龙新能源科技有限公司</v>
      </c>
      <c r="E119" s="6" t="s">
        <v>264</v>
      </c>
      <c r="F119" s="2" t="s">
        <v>265</v>
      </c>
    </row>
    <row r="120" spans="1:6">
      <c r="A120" s="6" t="s">
        <v>267</v>
      </c>
      <c r="B120" s="6" t="str">
        <f>"23012119940427021X"</f>
        <v>23012119940427021X</v>
      </c>
      <c r="C120" s="6" t="str">
        <f>"15244678768"</f>
        <v>15244678768</v>
      </c>
      <c r="D120" s="6" t="str">
        <f>"黑龙江天辰燃气有限责任公司"</f>
        <v>黑龙江天辰燃气有限责任公司</v>
      </c>
      <c r="E120" s="6" t="s">
        <v>264</v>
      </c>
      <c r="F120" s="2" t="s">
        <v>265</v>
      </c>
    </row>
    <row r="121" spans="1:6">
      <c r="A121" s="6" t="s">
        <v>268</v>
      </c>
      <c r="B121" s="6" t="str">
        <f>"230183198608280211"</f>
        <v>230183198608280211</v>
      </c>
      <c r="C121" s="6" t="str">
        <f>"18246811161"</f>
        <v>18246811161</v>
      </c>
      <c r="D121" s="6" t="str">
        <f>"尚志华润燃气有限公司"</f>
        <v>尚志华润燃气有限公司</v>
      </c>
      <c r="E121" s="6" t="s">
        <v>264</v>
      </c>
      <c r="F121" s="2" t="s">
        <v>265</v>
      </c>
    </row>
    <row r="122" spans="1:6">
      <c r="A122" s="6" t="s">
        <v>269</v>
      </c>
      <c r="B122" s="6" t="str">
        <f>"230406198503080217"</f>
        <v>230406198503080217</v>
      </c>
      <c r="C122" s="6" t="str">
        <f>"13634682648"</f>
        <v>13634682648</v>
      </c>
      <c r="D122" s="6" t="str">
        <f>"京燃鹤岗燃气有限责任公司"</f>
        <v>京燃鹤岗燃气有限责任公司</v>
      </c>
      <c r="E122" s="6" t="s">
        <v>264</v>
      </c>
      <c r="F122" s="2" t="s">
        <v>265</v>
      </c>
    </row>
    <row r="123" spans="1:6">
      <c r="A123" s="6" t="s">
        <v>270</v>
      </c>
      <c r="B123" s="6" t="str">
        <f>"230203199406142011"</f>
        <v>230203199406142011</v>
      </c>
      <c r="C123" s="6" t="str">
        <f>"13945234204"</f>
        <v>13945234204</v>
      </c>
      <c r="D123" s="6" t="str">
        <f>"齐齐哈尔港华燃气有限公司"</f>
        <v>齐齐哈尔港华燃气有限公司</v>
      </c>
      <c r="E123" s="6" t="s">
        <v>264</v>
      </c>
      <c r="F123" s="2" t="s">
        <v>265</v>
      </c>
    </row>
    <row r="124" spans="1:6">
      <c r="A124" s="6" t="s">
        <v>271</v>
      </c>
      <c r="B124" s="6" t="str">
        <f>"232326199605220555"</f>
        <v>232326199605220555</v>
      </c>
      <c r="C124" s="6" t="str">
        <f>"18746847001"</f>
        <v>18746847001</v>
      </c>
      <c r="D124" s="6" t="str">
        <f>"黑龙江省交投壮龙新能源科技有限公司"</f>
        <v>黑龙江省交投壮龙新能源科技有限公司</v>
      </c>
      <c r="E124" s="6" t="s">
        <v>264</v>
      </c>
      <c r="F124" s="2" t="s">
        <v>265</v>
      </c>
    </row>
    <row r="125" spans="1:6">
      <c r="A125" s="6" t="s">
        <v>272</v>
      </c>
      <c r="B125" s="6" t="str">
        <f>"230828198805238016"</f>
        <v>230828198805238016</v>
      </c>
      <c r="C125" s="6" t="str">
        <f>"13301340217"</f>
        <v>13301340217</v>
      </c>
      <c r="D125" s="6" t="str">
        <f>"汤原中燃城市燃气发展有限公司"</f>
        <v>汤原中燃城市燃气发展有限公司</v>
      </c>
      <c r="E125" s="6" t="s">
        <v>264</v>
      </c>
      <c r="F125" s="2" t="s">
        <v>265</v>
      </c>
    </row>
    <row r="126" spans="1:6">
      <c r="A126" s="6" t="s">
        <v>273</v>
      </c>
      <c r="B126" s="6" t="str">
        <f>"230204197808210416"</f>
        <v>230204197808210416</v>
      </c>
      <c r="C126" s="6" t="str">
        <f>"15164612137"</f>
        <v>15164612137</v>
      </c>
      <c r="D126" s="6" t="str">
        <f>"齐齐哈尔港华燃气有限公司"</f>
        <v>齐齐哈尔港华燃气有限公司</v>
      </c>
      <c r="E126" s="6" t="s">
        <v>264</v>
      </c>
      <c r="F126" s="2" t="s">
        <v>265</v>
      </c>
    </row>
    <row r="127" spans="1:6">
      <c r="A127" s="6" t="s">
        <v>274</v>
      </c>
      <c r="B127" s="6" t="str">
        <f>"232326200104135614"</f>
        <v>232326200104135614</v>
      </c>
      <c r="C127" s="6" t="str">
        <f>"18526205244"</f>
        <v>18526205244</v>
      </c>
      <c r="D127" s="6" t="str">
        <f t="shared" ref="D127:D130" si="0">"黑龙江天辰燃气有限责任公司"</f>
        <v>黑龙江天辰燃气有限责任公司</v>
      </c>
      <c r="E127" s="6" t="s">
        <v>264</v>
      </c>
      <c r="F127" s="2" t="s">
        <v>265</v>
      </c>
    </row>
    <row r="128" spans="1:6">
      <c r="A128" s="6" t="s">
        <v>275</v>
      </c>
      <c r="B128" s="6" t="str">
        <f>"23060220031205621X"</f>
        <v>23060220031205621X</v>
      </c>
      <c r="C128" s="6" t="str">
        <f>"13339399047"</f>
        <v>13339399047</v>
      </c>
      <c r="D128" s="6" t="str">
        <f>"林甸中石油昆仑燃气有限公司"</f>
        <v>林甸中石油昆仑燃气有限公司</v>
      </c>
      <c r="E128" s="6" t="s">
        <v>264</v>
      </c>
      <c r="F128" s="2" t="s">
        <v>265</v>
      </c>
    </row>
    <row r="129" spans="1:6">
      <c r="A129" s="6" t="s">
        <v>276</v>
      </c>
      <c r="B129" s="6" t="str">
        <f>"230125198806061016"</f>
        <v>230125198806061016</v>
      </c>
      <c r="C129" s="6" t="str">
        <f>"18045001168"</f>
        <v>18045001168</v>
      </c>
      <c r="D129" s="6" t="str">
        <f t="shared" si="0"/>
        <v>黑龙江天辰燃气有限责任公司</v>
      </c>
      <c r="E129" s="6" t="s">
        <v>264</v>
      </c>
      <c r="F129" s="2" t="s">
        <v>265</v>
      </c>
    </row>
    <row r="130" spans="1:6">
      <c r="A130" s="6" t="s">
        <v>277</v>
      </c>
      <c r="B130" s="6" t="str">
        <f>"230121200002054616"</f>
        <v>230121200002054616</v>
      </c>
      <c r="C130" s="6" t="str">
        <f>"17645160609"</f>
        <v>17645160609</v>
      </c>
      <c r="D130" s="6" t="str">
        <f t="shared" si="0"/>
        <v>黑龙江天辰燃气有限责任公司</v>
      </c>
      <c r="E130" s="6" t="s">
        <v>264</v>
      </c>
      <c r="F130" s="2" t="s">
        <v>265</v>
      </c>
    </row>
    <row r="131" spans="1:6">
      <c r="A131" s="6" t="s">
        <v>278</v>
      </c>
      <c r="B131" s="6" t="str">
        <f>"230921198308160634"</f>
        <v>230921198308160634</v>
      </c>
      <c r="C131" s="6" t="str">
        <f>"15146880998"</f>
        <v>15146880998</v>
      </c>
      <c r="D131" s="6" t="str">
        <f>"萝北中燃城市燃气发展有限公司"</f>
        <v>萝北中燃城市燃气发展有限公司</v>
      </c>
      <c r="E131" s="6" t="s">
        <v>264</v>
      </c>
      <c r="F131" s="2" t="s">
        <v>265</v>
      </c>
    </row>
    <row r="132" spans="1:6">
      <c r="A132" s="6" t="s">
        <v>279</v>
      </c>
      <c r="B132" s="6" t="str">
        <f>"230183198401146728"</f>
        <v>230183198401146728</v>
      </c>
      <c r="C132" s="6" t="str">
        <f>"15344506106"</f>
        <v>15344506106</v>
      </c>
      <c r="D132" s="6" t="str">
        <f>"哈尔滨中庆燃气有限责任公司"</f>
        <v>哈尔滨中庆燃气有限责任公司</v>
      </c>
      <c r="E132" s="6" t="s">
        <v>264</v>
      </c>
      <c r="F132" s="2" t="s">
        <v>265</v>
      </c>
    </row>
    <row r="133" spans="1:6">
      <c r="A133" s="6" t="s">
        <v>280</v>
      </c>
      <c r="B133" s="6" t="str">
        <f>"230422199609280019"</f>
        <v>230422199609280019</v>
      </c>
      <c r="C133" s="6" t="str">
        <f>"15546596555"</f>
        <v>15546596555</v>
      </c>
      <c r="D133" s="6" t="str">
        <f>"绥滨中燃城市燃气发展有限公司"</f>
        <v>绥滨中燃城市燃气发展有限公司</v>
      </c>
      <c r="E133" s="6" t="s">
        <v>264</v>
      </c>
      <c r="F133" s="2" t="s">
        <v>265</v>
      </c>
    </row>
    <row r="134" spans="1:6">
      <c r="A134" s="6" t="s">
        <v>281</v>
      </c>
      <c r="B134" s="6" t="str">
        <f>"230204197110011458"</f>
        <v>230204197110011458</v>
      </c>
      <c r="C134" s="6" t="str">
        <f>"13136606111"</f>
        <v>13136606111</v>
      </c>
      <c r="D134" s="6" t="str">
        <f t="shared" ref="D134:D139" si="1">"齐齐哈尔港华燃气有限公司"</f>
        <v>齐齐哈尔港华燃气有限公司</v>
      </c>
      <c r="E134" s="6" t="s">
        <v>264</v>
      </c>
      <c r="F134" s="2" t="s">
        <v>265</v>
      </c>
    </row>
    <row r="135" spans="1:6">
      <c r="A135" s="6" t="s">
        <v>282</v>
      </c>
      <c r="B135" s="6" t="str">
        <f>"230104198301253117"</f>
        <v>230104198301253117</v>
      </c>
      <c r="C135" s="6" t="str">
        <f>"18178997777"</f>
        <v>18178997777</v>
      </c>
      <c r="D135" s="6" t="str">
        <f>"哈尔滨中庆燃气有限责任公司"</f>
        <v>哈尔滨中庆燃气有限责任公司</v>
      </c>
      <c r="E135" s="6" t="s">
        <v>264</v>
      </c>
      <c r="F135" s="2" t="s">
        <v>265</v>
      </c>
    </row>
    <row r="136" spans="1:6">
      <c r="A136" s="6" t="s">
        <v>283</v>
      </c>
      <c r="B136" s="6" t="str">
        <f>"230204199012171414"</f>
        <v>230204199012171414</v>
      </c>
      <c r="C136" s="6" t="str">
        <f>"18646618288"</f>
        <v>18646618288</v>
      </c>
      <c r="D136" s="6" t="str">
        <f t="shared" si="1"/>
        <v>齐齐哈尔港华燃气有限公司</v>
      </c>
      <c r="E136" s="6" t="s">
        <v>264</v>
      </c>
      <c r="F136" s="2" t="s">
        <v>265</v>
      </c>
    </row>
    <row r="137" spans="1:6">
      <c r="A137" s="6" t="s">
        <v>284</v>
      </c>
      <c r="B137" s="6" t="str">
        <f>"320681198412243810"</f>
        <v>320681198412243810</v>
      </c>
      <c r="C137" s="6" t="str">
        <f>"13817970847"</f>
        <v>13817970847</v>
      </c>
      <c r="D137" s="6" t="str">
        <f>"上海黄欣燃气设备工程有限公司"</f>
        <v>上海黄欣燃气设备工程有限公司</v>
      </c>
      <c r="E137" s="6" t="s">
        <v>264</v>
      </c>
      <c r="F137" s="2" t="s">
        <v>265</v>
      </c>
    </row>
    <row r="138" spans="1:6">
      <c r="A138" s="6" t="s">
        <v>285</v>
      </c>
      <c r="B138" s="6" t="str">
        <f>"230202196904252037"</f>
        <v>230202196904252037</v>
      </c>
      <c r="C138" s="6" t="str">
        <f>"15946236690"</f>
        <v>15946236690</v>
      </c>
      <c r="D138" s="6" t="str">
        <f t="shared" si="1"/>
        <v>齐齐哈尔港华燃气有限公司</v>
      </c>
      <c r="E138" s="6" t="s">
        <v>264</v>
      </c>
      <c r="F138" s="2" t="s">
        <v>265</v>
      </c>
    </row>
    <row r="139" spans="1:6">
      <c r="A139" s="6" t="s">
        <v>286</v>
      </c>
      <c r="B139" s="6" t="str">
        <f>"230203198806221232"</f>
        <v>230203198806221232</v>
      </c>
      <c r="C139" s="6" t="str">
        <f>"15846221616"</f>
        <v>15846221616</v>
      </c>
      <c r="D139" s="6" t="str">
        <f t="shared" si="1"/>
        <v>齐齐哈尔港华燃气有限公司</v>
      </c>
      <c r="E139" s="6" t="s">
        <v>264</v>
      </c>
      <c r="F139" s="2" t="s">
        <v>265</v>
      </c>
    </row>
    <row r="140" spans="1:6">
      <c r="A140" s="6" t="s">
        <v>287</v>
      </c>
      <c r="B140" s="6" t="str">
        <f>"350524198104035553"</f>
        <v>350524198104035553</v>
      </c>
      <c r="C140" s="6" t="str">
        <f>"13159219388"</f>
        <v>13159219388</v>
      </c>
      <c r="D140" s="6" t="str">
        <f>"厦门鑫博涵科技有限公司"</f>
        <v>厦门鑫博涵科技有限公司</v>
      </c>
      <c r="E140" s="6" t="s">
        <v>264</v>
      </c>
      <c r="F140" s="2" t="s">
        <v>265</v>
      </c>
    </row>
    <row r="141" spans="1:6">
      <c r="A141" s="6" t="s">
        <v>288</v>
      </c>
      <c r="B141" s="6" t="str">
        <f>"230202197509042237"</f>
        <v>230202197509042237</v>
      </c>
      <c r="C141" s="6" t="str">
        <f>"15904522119"</f>
        <v>15904522119</v>
      </c>
      <c r="D141" s="6" t="str">
        <f>"齐齐哈尔港华燃气有限公司"</f>
        <v>齐齐哈尔港华燃气有限公司</v>
      </c>
      <c r="E141" s="6" t="s">
        <v>264</v>
      </c>
      <c r="F141" s="2" t="s">
        <v>265</v>
      </c>
    </row>
    <row r="142" spans="1:6">
      <c r="A142" s="6" t="s">
        <v>289</v>
      </c>
      <c r="B142" s="6" t="str">
        <f>"23040619700316011X"</f>
        <v>23040619700316011X</v>
      </c>
      <c r="C142" s="6" t="str">
        <f>"13069956337"</f>
        <v>13069956337</v>
      </c>
      <c r="D142" s="6" t="str">
        <f>"京燃鹤岗燃气有限责任公司"</f>
        <v>京燃鹤岗燃气有限责任公司</v>
      </c>
      <c r="E142" s="6" t="s">
        <v>264</v>
      </c>
      <c r="F142" s="2" t="s">
        <v>265</v>
      </c>
    </row>
    <row r="143" spans="1:6">
      <c r="A143" s="6" t="s">
        <v>290</v>
      </c>
      <c r="B143" s="6" t="str">
        <f>"412728199009096015"</f>
        <v>412728199009096015</v>
      </c>
      <c r="C143" s="6" t="str">
        <f>"18199988910"</f>
        <v>18199988910</v>
      </c>
      <c r="D143" s="6" t="str">
        <f>"巴州翔业石油技术服务有限公司"</f>
        <v>巴州翔业石油技术服务有限公司</v>
      </c>
      <c r="E143" s="6" t="s">
        <v>264</v>
      </c>
      <c r="F143" s="2" t="s">
        <v>265</v>
      </c>
    </row>
    <row r="144" spans="1:6">
      <c r="A144" s="6" t="s">
        <v>291</v>
      </c>
      <c r="B144" s="6" t="str">
        <f>"230203198806241014"</f>
        <v>230203198806241014</v>
      </c>
      <c r="C144" s="6" t="str">
        <f>"15204520173"</f>
        <v>15204520173</v>
      </c>
      <c r="D144" s="6" t="str">
        <f>"黑龙江滕文建筑工程有限公司"</f>
        <v>黑龙江滕文建筑工程有限公司</v>
      </c>
      <c r="E144" s="6" t="s">
        <v>264</v>
      </c>
      <c r="F144" s="2" t="s">
        <v>265</v>
      </c>
    </row>
    <row r="145" spans="1:6">
      <c r="A145" s="6" t="s">
        <v>292</v>
      </c>
      <c r="B145" s="6" t="str">
        <f>"230422198606140534"</f>
        <v>230422198606140534</v>
      </c>
      <c r="C145" s="6" t="str">
        <f>"13089507567"</f>
        <v>13089507567</v>
      </c>
      <c r="D145" s="6" t="str">
        <f>"绥滨中燃城市燃气发展有限公司"</f>
        <v>绥滨中燃城市燃气发展有限公司</v>
      </c>
      <c r="E145" s="6" t="s">
        <v>264</v>
      </c>
      <c r="F145" s="2" t="s">
        <v>265</v>
      </c>
    </row>
    <row r="146" spans="1:6">
      <c r="A146" s="6" t="s">
        <v>293</v>
      </c>
      <c r="B146" s="6" t="str">
        <f>"232302198111180412"</f>
        <v>232302198111180412</v>
      </c>
      <c r="C146" s="6" t="str">
        <f>"13936977362"</f>
        <v>13936977362</v>
      </c>
      <c r="D146" s="6" t="str">
        <f>"大庆市中瑞燃气有限公司"</f>
        <v>大庆市中瑞燃气有限公司</v>
      </c>
      <c r="E146" s="6" t="s">
        <v>264</v>
      </c>
      <c r="F146" s="2" t="s">
        <v>265</v>
      </c>
    </row>
    <row r="147" spans="1:6">
      <c r="A147" s="6" t="s">
        <v>294</v>
      </c>
      <c r="B147" s="6" t="str">
        <f>"230229197811254513"</f>
        <v>230229197811254513</v>
      </c>
      <c r="C147" s="6" t="str">
        <f>"15765181999"</f>
        <v>15765181999</v>
      </c>
      <c r="D147" s="6" t="str">
        <f>"黑龙江玉诚建筑安装工程有限公司"</f>
        <v>黑龙江玉诚建筑安装工程有限公司</v>
      </c>
      <c r="E147" s="6" t="s">
        <v>264</v>
      </c>
      <c r="F147" s="2" t="s">
        <v>265</v>
      </c>
    </row>
    <row r="148" spans="1:6">
      <c r="A148" s="6" t="s">
        <v>295</v>
      </c>
      <c r="B148" s="6" t="str">
        <f>"230121198502104237"</f>
        <v>230121198502104237</v>
      </c>
      <c r="C148" s="6" t="str">
        <f>"15244762627"</f>
        <v>15244762627</v>
      </c>
      <c r="D148" s="6" t="str">
        <f>"黑龙江天辰燃气有限责任公司"</f>
        <v>黑龙江天辰燃气有限责任公司</v>
      </c>
      <c r="E148" s="6" t="s">
        <v>264</v>
      </c>
      <c r="F148" s="2" t="s">
        <v>265</v>
      </c>
    </row>
    <row r="149" spans="1:6">
      <c r="A149" s="6" t="s">
        <v>296</v>
      </c>
      <c r="B149" s="6" t="str">
        <f>"230404197308240011"</f>
        <v>230404197308240011</v>
      </c>
      <c r="C149" s="6" t="str">
        <f>"13946785809"</f>
        <v>13946785809</v>
      </c>
      <c r="D149" s="6" t="str">
        <f>"京燃鹤岗燃气有限责任公司"</f>
        <v>京燃鹤岗燃气有限责任公司</v>
      </c>
      <c r="E149" s="6" t="s">
        <v>264</v>
      </c>
      <c r="F149" s="2" t="s">
        <v>265</v>
      </c>
    </row>
    <row r="150" spans="1:6">
      <c r="A150" s="6" t="s">
        <v>297</v>
      </c>
      <c r="B150" s="6" t="str">
        <f>"232128197606010755"</f>
        <v>232128197606010755</v>
      </c>
      <c r="C150" s="6" t="str">
        <f>"18346899928"</f>
        <v>18346899928</v>
      </c>
      <c r="D150" s="6" t="str">
        <f>"京燃鹤岗燃气有限责任公司"</f>
        <v>京燃鹤岗燃气有限责任公司</v>
      </c>
      <c r="E150" s="6" t="s">
        <v>264</v>
      </c>
      <c r="F150" s="2" t="s">
        <v>265</v>
      </c>
    </row>
    <row r="151" spans="1:6">
      <c r="A151" s="6" t="s">
        <v>298</v>
      </c>
      <c r="B151" s="6" t="str">
        <f>"230125198408040519"</f>
        <v>230125198408040519</v>
      </c>
      <c r="C151" s="6" t="str">
        <f>"13766976097"</f>
        <v>13766976097</v>
      </c>
      <c r="D151" s="6" t="str">
        <f>"哈尔滨中庆燃气有限责任公司"</f>
        <v>哈尔滨中庆燃气有限责任公司</v>
      </c>
      <c r="E151" s="6" t="s">
        <v>264</v>
      </c>
      <c r="F151" s="2" t="s">
        <v>265</v>
      </c>
    </row>
    <row r="152" spans="1:6">
      <c r="A152" s="6" t="s">
        <v>299</v>
      </c>
      <c r="B152" s="6" t="str">
        <f>"230121198301164217"</f>
        <v>230121198301164217</v>
      </c>
      <c r="C152" s="6" t="str">
        <f>"13654626692"</f>
        <v>13654626692</v>
      </c>
      <c r="D152" s="6" t="str">
        <f>"黑龙江天辰燃气有限责任公司"</f>
        <v>黑龙江天辰燃气有限责任公司</v>
      </c>
      <c r="E152" s="6" t="s">
        <v>264</v>
      </c>
      <c r="F152" s="2" t="s">
        <v>265</v>
      </c>
    </row>
    <row r="153" spans="1:6">
      <c r="A153" s="6" t="s">
        <v>167</v>
      </c>
      <c r="B153" s="6" t="str">
        <f>"230828197206110032"</f>
        <v>230828197206110032</v>
      </c>
      <c r="C153" s="6" t="str">
        <f>"18745402577"</f>
        <v>18745402577</v>
      </c>
      <c r="D153" s="6" t="str">
        <f>"汤原中燃城市燃气发展有限公司"</f>
        <v>汤原中燃城市燃气发展有限公司</v>
      </c>
      <c r="E153" s="6" t="s">
        <v>264</v>
      </c>
      <c r="F153" s="2" t="s">
        <v>265</v>
      </c>
    </row>
    <row r="154" spans="1:6">
      <c r="A154" s="6" t="s">
        <v>300</v>
      </c>
      <c r="B154" s="6" t="str">
        <f>"230202197904122018"</f>
        <v>230202197904122018</v>
      </c>
      <c r="C154" s="6" t="str">
        <f>"13796892715"</f>
        <v>13796892715</v>
      </c>
      <c r="D154" s="6" t="str">
        <f>"齐齐哈尔港华燃气有限公司"</f>
        <v>齐齐哈尔港华燃气有限公司</v>
      </c>
      <c r="E154" s="6" t="s">
        <v>264</v>
      </c>
      <c r="F154" s="2" t="s">
        <v>265</v>
      </c>
    </row>
    <row r="155" spans="1:6">
      <c r="A155" s="6" t="s">
        <v>301</v>
      </c>
      <c r="B155" s="6" t="str">
        <f>"230407198411030219"</f>
        <v>230407198411030219</v>
      </c>
      <c r="C155" s="6" t="str">
        <f>"15604683673"</f>
        <v>15604683673</v>
      </c>
      <c r="D155" s="6" t="str">
        <f>"京燃鹤岗燃气有限责任公司"</f>
        <v>京燃鹤岗燃气有限责任公司</v>
      </c>
      <c r="E155" s="6" t="s">
        <v>264</v>
      </c>
      <c r="F155" s="2" t="s">
        <v>265</v>
      </c>
    </row>
    <row r="156" spans="1:6">
      <c r="A156" s="6" t="s">
        <v>302</v>
      </c>
      <c r="B156" s="6" t="str">
        <f>"230202198105031018"</f>
        <v>230202198105031018</v>
      </c>
      <c r="C156" s="6" t="str">
        <f>"13104039994"</f>
        <v>13104039994</v>
      </c>
      <c r="D156" s="6" t="str">
        <f>"齐齐哈尔港华燃气有限公司"</f>
        <v>齐齐哈尔港华燃气有限公司</v>
      </c>
      <c r="E156" s="6" t="s">
        <v>264</v>
      </c>
      <c r="F156" s="2" t="s">
        <v>265</v>
      </c>
    </row>
    <row r="157" spans="1:6">
      <c r="A157" s="6" t="s">
        <v>173</v>
      </c>
      <c r="B157" s="6" t="str">
        <f>"230621200612232712"</f>
        <v>230621200612232712</v>
      </c>
      <c r="C157" s="6" t="str">
        <f>"17745265805"</f>
        <v>17745265805</v>
      </c>
      <c r="D157" s="6" t="str">
        <f>"大庆中石油昆仑燃气有限公司"</f>
        <v>大庆中石油昆仑燃气有限公司</v>
      </c>
      <c r="E157" s="6" t="s">
        <v>264</v>
      </c>
      <c r="F157" s="2" t="s">
        <v>265</v>
      </c>
    </row>
    <row r="158" spans="1:6">
      <c r="A158" s="6" t="s">
        <v>303</v>
      </c>
      <c r="B158" s="6" t="str">
        <f>"230124197206290711"</f>
        <v>230124197206290711</v>
      </c>
      <c r="C158" s="6" t="str">
        <f>"15244712123"</f>
        <v>15244712123</v>
      </c>
      <c r="D158" s="6" t="str">
        <f>"哈尔滨中庆燃气有限责任公司"</f>
        <v>哈尔滨中庆燃气有限责任公司</v>
      </c>
      <c r="E158" s="6" t="s">
        <v>264</v>
      </c>
      <c r="F158" s="2" t="s">
        <v>265</v>
      </c>
    </row>
    <row r="159" spans="1:6">
      <c r="A159" s="6" t="s">
        <v>304</v>
      </c>
      <c r="B159" s="6" t="str">
        <f>"232103199009021714"</f>
        <v>232103199009021714</v>
      </c>
      <c r="C159" s="6" t="str">
        <f>"18546813960"</f>
        <v>18546813960</v>
      </c>
      <c r="D159" s="6" t="str">
        <f>"黑龙江天辰燃气有限责任公司"</f>
        <v>黑龙江天辰燃气有限责任公司</v>
      </c>
      <c r="E159" s="6" t="s">
        <v>264</v>
      </c>
      <c r="F159" s="2" t="s">
        <v>265</v>
      </c>
    </row>
    <row r="160" spans="1:6">
      <c r="A160" s="6" t="s">
        <v>305</v>
      </c>
      <c r="B160" s="6" t="str">
        <f>"230828197207050019"</f>
        <v>230828197207050019</v>
      </c>
      <c r="C160" s="6" t="str">
        <f>"13159989991"</f>
        <v>13159989991</v>
      </c>
      <c r="D160" s="6" t="str">
        <f>"汤原中燃城市燃气发展有限公司"</f>
        <v>汤原中燃城市燃气发展有限公司</v>
      </c>
      <c r="E160" s="6" t="s">
        <v>264</v>
      </c>
      <c r="F160" s="2" t="s">
        <v>265</v>
      </c>
    </row>
    <row r="161" spans="1:6">
      <c r="A161" s="6" t="s">
        <v>306</v>
      </c>
      <c r="B161" s="6" t="str">
        <f>"230204199502140418"</f>
        <v>230204199502140418</v>
      </c>
      <c r="C161" s="6" t="str">
        <f>"13504613123"</f>
        <v>13504613123</v>
      </c>
      <c r="D161" s="6" t="str">
        <f>"齐齐哈尔港华燃气有限公司"</f>
        <v>齐齐哈尔港华燃气有限公司</v>
      </c>
      <c r="E161" s="6" t="s">
        <v>264</v>
      </c>
      <c r="F161" s="2" t="s">
        <v>265</v>
      </c>
    </row>
    <row r="162" spans="1:6">
      <c r="A162" s="6" t="s">
        <v>307</v>
      </c>
      <c r="B162" s="6" t="str">
        <f>"230421200106220013"</f>
        <v>230421200106220013</v>
      </c>
      <c r="C162" s="6" t="str">
        <f>"17645387936"</f>
        <v>17645387936</v>
      </c>
      <c r="D162" s="6" t="str">
        <f>"萝北中燃城市燃气发展有限公司"</f>
        <v>萝北中燃城市燃气发展有限公司</v>
      </c>
      <c r="E162" s="6" t="s">
        <v>264</v>
      </c>
      <c r="F162" s="2" t="s">
        <v>265</v>
      </c>
    </row>
    <row r="163" spans="1:6">
      <c r="A163" s="6" t="s">
        <v>308</v>
      </c>
      <c r="B163" s="6" t="str">
        <f>"230404198403020214"</f>
        <v>230404198403020214</v>
      </c>
      <c r="C163" s="6" t="str">
        <f>"15094509905"</f>
        <v>15094509905</v>
      </c>
      <c r="D163" s="6" t="str">
        <f>"京燃鹤岗燃气有限责任公司"</f>
        <v>京燃鹤岗燃气有限责任公司</v>
      </c>
      <c r="E163" s="6" t="s">
        <v>264</v>
      </c>
      <c r="F163" s="2" t="s">
        <v>265</v>
      </c>
    </row>
    <row r="164" spans="1:6">
      <c r="A164" s="6" t="s">
        <v>309</v>
      </c>
      <c r="B164" s="6" t="str">
        <f>"230106197208241419"</f>
        <v>230106197208241419</v>
      </c>
      <c r="C164" s="6" t="str">
        <f>"13945150903"</f>
        <v>13945150903</v>
      </c>
      <c r="D164" s="6" t="str">
        <f>"哈尔滨中庆燃气有限责任公司"</f>
        <v>哈尔滨中庆燃气有限责任公司</v>
      </c>
      <c r="E164" s="6" t="s">
        <v>264</v>
      </c>
      <c r="F164" s="2" t="s">
        <v>265</v>
      </c>
    </row>
    <row r="165" spans="1:6">
      <c r="A165" s="6" t="s">
        <v>310</v>
      </c>
      <c r="B165" s="6" t="str">
        <f>"230202199505312016"</f>
        <v>230202199505312016</v>
      </c>
      <c r="C165" s="6" t="str">
        <f>"15663165963"</f>
        <v>15663165963</v>
      </c>
      <c r="D165" s="6" t="str">
        <f>"齐齐哈尔港华燃气有限公司"</f>
        <v>齐齐哈尔港华燃气有限公司</v>
      </c>
      <c r="E165" s="6" t="s">
        <v>264</v>
      </c>
      <c r="F165" s="2" t="s">
        <v>265</v>
      </c>
    </row>
    <row r="166" spans="1:6">
      <c r="A166" s="6" t="s">
        <v>311</v>
      </c>
      <c r="B166" s="6" t="str">
        <f>"231085199404030213"</f>
        <v>231085199404030213</v>
      </c>
      <c r="C166" s="6" t="str">
        <f>"18246341133"</f>
        <v>18246341133</v>
      </c>
      <c r="D166" s="6" t="str">
        <f>"牡丹江中燃城市燃气发展有限公司"</f>
        <v>牡丹江中燃城市燃气发展有限公司</v>
      </c>
      <c r="E166" s="6" t="s">
        <v>264</v>
      </c>
      <c r="F166" s="2" t="s">
        <v>265</v>
      </c>
    </row>
    <row r="167" spans="1:6">
      <c r="A167" s="6" t="s">
        <v>312</v>
      </c>
      <c r="B167" s="6" t="s">
        <v>313</v>
      </c>
      <c r="C167" s="6" t="s">
        <v>314</v>
      </c>
      <c r="D167" s="6" t="s">
        <v>315</v>
      </c>
      <c r="E167" s="6" t="s">
        <v>316</v>
      </c>
      <c r="F167" s="3" t="s">
        <v>317</v>
      </c>
    </row>
    <row r="168" spans="1:6">
      <c r="A168" s="6" t="s">
        <v>318</v>
      </c>
      <c r="B168" s="6" t="s">
        <v>319</v>
      </c>
      <c r="C168" s="6" t="s">
        <v>320</v>
      </c>
      <c r="D168" s="6" t="s">
        <v>321</v>
      </c>
      <c r="E168" s="6" t="s">
        <v>316</v>
      </c>
      <c r="F168" s="3" t="s">
        <v>317</v>
      </c>
    </row>
    <row r="169" spans="1:6">
      <c r="A169" s="6" t="s">
        <v>322</v>
      </c>
      <c r="B169" s="6" t="s">
        <v>323</v>
      </c>
      <c r="C169" s="6" t="s">
        <v>324</v>
      </c>
      <c r="D169" s="6" t="s">
        <v>237</v>
      </c>
      <c r="E169" s="6" t="s">
        <v>316</v>
      </c>
      <c r="F169" s="3" t="s">
        <v>317</v>
      </c>
    </row>
    <row r="170" spans="1:6">
      <c r="A170" s="6" t="s">
        <v>325</v>
      </c>
      <c r="B170" s="6" t="s">
        <v>326</v>
      </c>
      <c r="C170" s="6" t="s">
        <v>327</v>
      </c>
      <c r="D170" s="6" t="s">
        <v>328</v>
      </c>
      <c r="E170" s="6" t="s">
        <v>316</v>
      </c>
      <c r="F170" s="3" t="s">
        <v>317</v>
      </c>
    </row>
    <row r="171" spans="1:6">
      <c r="A171" s="6" t="s">
        <v>329</v>
      </c>
      <c r="B171" s="6" t="s">
        <v>330</v>
      </c>
      <c r="C171" s="6" t="s">
        <v>331</v>
      </c>
      <c r="D171" s="6" t="s">
        <v>332</v>
      </c>
      <c r="E171" s="6" t="s">
        <v>316</v>
      </c>
      <c r="F171" s="3" t="s">
        <v>317</v>
      </c>
    </row>
    <row r="172" spans="1:6">
      <c r="A172" s="6" t="s">
        <v>333</v>
      </c>
      <c r="B172" s="6" t="s">
        <v>334</v>
      </c>
      <c r="C172" s="6" t="s">
        <v>335</v>
      </c>
      <c r="D172" s="6" t="s">
        <v>321</v>
      </c>
      <c r="E172" s="6" t="s">
        <v>316</v>
      </c>
      <c r="F172" s="3" t="s">
        <v>317</v>
      </c>
    </row>
    <row r="173" spans="1:6">
      <c r="A173" s="6" t="s">
        <v>336</v>
      </c>
      <c r="B173" s="6" t="s">
        <v>337</v>
      </c>
      <c r="C173" s="6" t="s">
        <v>338</v>
      </c>
      <c r="D173" s="6" t="s">
        <v>332</v>
      </c>
      <c r="E173" s="6" t="s">
        <v>316</v>
      </c>
      <c r="F173" s="3" t="s">
        <v>317</v>
      </c>
    </row>
    <row r="174" spans="1:6">
      <c r="A174" s="6" t="s">
        <v>339</v>
      </c>
      <c r="B174" s="6" t="s">
        <v>340</v>
      </c>
      <c r="C174" s="6" t="s">
        <v>341</v>
      </c>
      <c r="D174" s="6" t="s">
        <v>328</v>
      </c>
      <c r="E174" s="6" t="s">
        <v>316</v>
      </c>
      <c r="F174" s="3" t="s">
        <v>317</v>
      </c>
    </row>
    <row r="175" spans="1:6">
      <c r="A175" s="6" t="s">
        <v>342</v>
      </c>
      <c r="B175" s="6" t="s">
        <v>343</v>
      </c>
      <c r="C175" s="6" t="s">
        <v>344</v>
      </c>
      <c r="D175" s="6" t="s">
        <v>259</v>
      </c>
      <c r="E175" s="6" t="s">
        <v>316</v>
      </c>
      <c r="F175" s="3" t="s">
        <v>317</v>
      </c>
    </row>
    <row r="176" spans="1:6">
      <c r="A176" s="6" t="s">
        <v>345</v>
      </c>
      <c r="B176" s="6" t="s">
        <v>346</v>
      </c>
      <c r="C176" s="6" t="s">
        <v>347</v>
      </c>
      <c r="D176" s="6" t="s">
        <v>315</v>
      </c>
      <c r="E176" s="6" t="s">
        <v>316</v>
      </c>
      <c r="F176" s="3" t="s">
        <v>317</v>
      </c>
    </row>
    <row r="177" spans="1:6">
      <c r="A177" s="6" t="s">
        <v>348</v>
      </c>
      <c r="B177" s="6" t="s">
        <v>349</v>
      </c>
      <c r="C177" s="6" t="s">
        <v>350</v>
      </c>
      <c r="D177" s="6" t="s">
        <v>351</v>
      </c>
      <c r="E177" s="6" t="s">
        <v>316</v>
      </c>
      <c r="F177" s="3" t="s">
        <v>317</v>
      </c>
    </row>
    <row r="178" spans="1:6">
      <c r="A178" s="6" t="s">
        <v>352</v>
      </c>
      <c r="B178" s="6" t="s">
        <v>353</v>
      </c>
      <c r="C178" s="6" t="s">
        <v>354</v>
      </c>
      <c r="D178" s="6" t="s">
        <v>351</v>
      </c>
      <c r="E178" s="6" t="s">
        <v>316</v>
      </c>
      <c r="F178" s="3" t="s">
        <v>317</v>
      </c>
    </row>
    <row r="179" spans="1:6">
      <c r="A179" s="6" t="s">
        <v>355</v>
      </c>
      <c r="B179" s="6" t="s">
        <v>356</v>
      </c>
      <c r="C179" s="6" t="s">
        <v>357</v>
      </c>
      <c r="D179" s="6" t="s">
        <v>358</v>
      </c>
      <c r="E179" s="6" t="s">
        <v>316</v>
      </c>
      <c r="F179" s="3" t="s">
        <v>317</v>
      </c>
    </row>
    <row r="180" spans="1:6">
      <c r="A180" s="6" t="s">
        <v>359</v>
      </c>
      <c r="B180" s="6" t="s">
        <v>360</v>
      </c>
      <c r="C180" s="6" t="s">
        <v>361</v>
      </c>
      <c r="D180" s="6" t="s">
        <v>119</v>
      </c>
      <c r="E180" s="6" t="s">
        <v>316</v>
      </c>
      <c r="F180" s="3" t="s">
        <v>317</v>
      </c>
    </row>
    <row r="181" spans="1:6">
      <c r="A181" s="6" t="s">
        <v>362</v>
      </c>
      <c r="B181" s="6" t="s">
        <v>363</v>
      </c>
      <c r="C181" s="6" t="s">
        <v>364</v>
      </c>
      <c r="D181" s="6" t="s">
        <v>146</v>
      </c>
      <c r="E181" s="6" t="s">
        <v>316</v>
      </c>
      <c r="F181" s="3" t="s">
        <v>317</v>
      </c>
    </row>
    <row r="182" spans="1:6">
      <c r="A182" s="6" t="s">
        <v>365</v>
      </c>
      <c r="B182" s="6" t="s">
        <v>366</v>
      </c>
      <c r="C182" s="6" t="s">
        <v>367</v>
      </c>
      <c r="D182" s="6" t="s">
        <v>368</v>
      </c>
      <c r="E182" s="6" t="s">
        <v>316</v>
      </c>
      <c r="F182" s="3" t="s">
        <v>317</v>
      </c>
    </row>
    <row r="183" spans="1:6">
      <c r="A183" s="6" t="s">
        <v>369</v>
      </c>
      <c r="B183" s="6" t="s">
        <v>370</v>
      </c>
      <c r="C183" s="6" t="s">
        <v>371</v>
      </c>
      <c r="D183" s="6" t="s">
        <v>259</v>
      </c>
      <c r="E183" s="6" t="s">
        <v>316</v>
      </c>
      <c r="F183" s="3" t="s">
        <v>317</v>
      </c>
    </row>
    <row r="184" spans="1:6">
      <c r="A184" s="6" t="s">
        <v>372</v>
      </c>
      <c r="B184" s="6" t="s">
        <v>373</v>
      </c>
      <c r="C184" s="6" t="s">
        <v>374</v>
      </c>
      <c r="D184" s="6" t="s">
        <v>368</v>
      </c>
      <c r="E184" s="6" t="s">
        <v>316</v>
      </c>
      <c r="F184" s="3" t="s">
        <v>317</v>
      </c>
    </row>
    <row r="185" spans="1:6">
      <c r="A185" s="6" t="s">
        <v>217</v>
      </c>
      <c r="B185" s="6" t="s">
        <v>218</v>
      </c>
      <c r="C185" s="6" t="s">
        <v>219</v>
      </c>
      <c r="D185" s="6" t="s">
        <v>220</v>
      </c>
      <c r="E185" s="6" t="s">
        <v>264</v>
      </c>
      <c r="F185" s="3" t="s">
        <v>317</v>
      </c>
    </row>
    <row r="186" spans="1:6">
      <c r="A186" s="6" t="s">
        <v>375</v>
      </c>
      <c r="B186" s="6" t="s">
        <v>376</v>
      </c>
      <c r="C186" s="6" t="s">
        <v>377</v>
      </c>
      <c r="D186" s="6" t="s">
        <v>186</v>
      </c>
      <c r="E186" s="6" t="s">
        <v>264</v>
      </c>
      <c r="F186" s="3" t="s">
        <v>317</v>
      </c>
    </row>
    <row r="187" spans="1:6">
      <c r="A187" s="6" t="s">
        <v>378</v>
      </c>
      <c r="B187" s="6" t="s">
        <v>379</v>
      </c>
      <c r="C187" s="6" t="s">
        <v>380</v>
      </c>
      <c r="D187" s="6" t="s">
        <v>99</v>
      </c>
      <c r="E187" s="6" t="s">
        <v>264</v>
      </c>
      <c r="F187" s="3" t="s">
        <v>317</v>
      </c>
    </row>
    <row r="188" spans="1:6">
      <c r="A188" s="6" t="s">
        <v>381</v>
      </c>
      <c r="B188" s="6" t="s">
        <v>382</v>
      </c>
      <c r="C188" s="6" t="s">
        <v>383</v>
      </c>
      <c r="D188" s="6" t="s">
        <v>99</v>
      </c>
      <c r="E188" s="6" t="s">
        <v>264</v>
      </c>
      <c r="F188" s="3" t="s">
        <v>317</v>
      </c>
    </row>
    <row r="189" spans="1:6">
      <c r="A189" s="6" t="s">
        <v>384</v>
      </c>
      <c r="B189" s="6" t="s">
        <v>385</v>
      </c>
      <c r="C189" s="6" t="s">
        <v>386</v>
      </c>
      <c r="D189" s="6" t="s">
        <v>241</v>
      </c>
      <c r="E189" s="6" t="s">
        <v>264</v>
      </c>
      <c r="F189" s="3" t="s">
        <v>317</v>
      </c>
    </row>
    <row r="190" spans="1:6">
      <c r="A190" s="6" t="s">
        <v>387</v>
      </c>
      <c r="B190" s="6" t="s">
        <v>388</v>
      </c>
      <c r="C190" s="6" t="s">
        <v>389</v>
      </c>
      <c r="D190" s="6" t="s">
        <v>390</v>
      </c>
      <c r="E190" s="6" t="s">
        <v>264</v>
      </c>
      <c r="F190" s="3" t="s">
        <v>317</v>
      </c>
    </row>
    <row r="191" spans="1:6">
      <c r="A191" s="6" t="s">
        <v>391</v>
      </c>
      <c r="B191" s="6" t="s">
        <v>392</v>
      </c>
      <c r="C191" s="6" t="s">
        <v>393</v>
      </c>
      <c r="D191" s="6" t="s">
        <v>245</v>
      </c>
      <c r="E191" s="6" t="s">
        <v>264</v>
      </c>
      <c r="F191" s="3" t="s">
        <v>317</v>
      </c>
    </row>
  </sheetData>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9"/>
  <sheetViews>
    <sheetView workbookViewId="0">
      <selection activeCell="E2" sqref="E2:E29"/>
    </sheetView>
  </sheetViews>
  <sheetFormatPr defaultColWidth="9" defaultRowHeight="13.5" outlineLevelCol="5"/>
  <cols>
    <col min="2" max="2" width="19.25" customWidth="1"/>
    <col min="3" max="3" width="13.875" customWidth="1"/>
    <col min="4" max="4" width="44.875" customWidth="1"/>
    <col min="5" max="5" width="20.125" customWidth="1"/>
    <col min="6" max="6" width="13.75" customWidth="1"/>
  </cols>
  <sheetData>
    <row r="1" ht="18" customHeight="1" spans="1:6">
      <c r="A1" s="1" t="s">
        <v>0</v>
      </c>
      <c r="B1" s="1" t="s">
        <v>1</v>
      </c>
      <c r="C1" s="1" t="s">
        <v>2</v>
      </c>
      <c r="D1" s="1" t="s">
        <v>3</v>
      </c>
      <c r="E1" s="1" t="s">
        <v>4</v>
      </c>
      <c r="F1" s="1" t="s">
        <v>5</v>
      </c>
    </row>
    <row r="2" spans="1:6">
      <c r="A2" s="2" t="s">
        <v>394</v>
      </c>
      <c r="B2" s="2" t="s">
        <v>395</v>
      </c>
      <c r="C2" s="2" t="s">
        <v>396</v>
      </c>
      <c r="D2" s="2" t="s">
        <v>397</v>
      </c>
      <c r="E2" s="2" t="s">
        <v>398</v>
      </c>
      <c r="F2" s="3" t="s">
        <v>317</v>
      </c>
    </row>
    <row r="3" spans="1:6">
      <c r="A3" s="2" t="s">
        <v>399</v>
      </c>
      <c r="B3" s="2" t="s">
        <v>400</v>
      </c>
      <c r="C3" s="2" t="s">
        <v>401</v>
      </c>
      <c r="D3" s="2" t="s">
        <v>397</v>
      </c>
      <c r="E3" s="2" t="s">
        <v>398</v>
      </c>
      <c r="F3" s="3" t="s">
        <v>317</v>
      </c>
    </row>
    <row r="4" spans="1:6">
      <c r="A4" s="2" t="s">
        <v>402</v>
      </c>
      <c r="B4" s="2" t="s">
        <v>403</v>
      </c>
      <c r="C4" s="2" t="s">
        <v>404</v>
      </c>
      <c r="D4" s="2" t="s">
        <v>405</v>
      </c>
      <c r="E4" s="2" t="s">
        <v>398</v>
      </c>
      <c r="F4" s="3" t="s">
        <v>317</v>
      </c>
    </row>
    <row r="5" spans="1:6">
      <c r="A5" s="2" t="s">
        <v>406</v>
      </c>
      <c r="B5" s="2" t="s">
        <v>407</v>
      </c>
      <c r="C5" s="2" t="s">
        <v>408</v>
      </c>
      <c r="D5" s="2" t="s">
        <v>409</v>
      </c>
      <c r="E5" s="2" t="s">
        <v>398</v>
      </c>
      <c r="F5" s="3" t="s">
        <v>317</v>
      </c>
    </row>
    <row r="6" spans="1:6">
      <c r="A6" s="2" t="s">
        <v>410</v>
      </c>
      <c r="B6" s="2" t="s">
        <v>411</v>
      </c>
      <c r="C6" s="2" t="s">
        <v>412</v>
      </c>
      <c r="D6" s="2" t="s">
        <v>413</v>
      </c>
      <c r="E6" s="2" t="s">
        <v>398</v>
      </c>
      <c r="F6" s="3" t="s">
        <v>317</v>
      </c>
    </row>
    <row r="7" spans="1:6">
      <c r="A7" s="2" t="s">
        <v>414</v>
      </c>
      <c r="B7" s="2" t="s">
        <v>415</v>
      </c>
      <c r="C7" s="2" t="s">
        <v>416</v>
      </c>
      <c r="D7" s="2" t="s">
        <v>417</v>
      </c>
      <c r="E7" s="2" t="s">
        <v>398</v>
      </c>
      <c r="F7" s="3" t="s">
        <v>317</v>
      </c>
    </row>
    <row r="8" spans="1:6">
      <c r="A8" s="2" t="s">
        <v>418</v>
      </c>
      <c r="B8" s="2" t="s">
        <v>419</v>
      </c>
      <c r="C8" s="2" t="s">
        <v>420</v>
      </c>
      <c r="D8" s="2" t="s">
        <v>421</v>
      </c>
      <c r="E8" s="2" t="s">
        <v>398</v>
      </c>
      <c r="F8" s="3" t="s">
        <v>317</v>
      </c>
    </row>
    <row r="9" spans="1:6">
      <c r="A9" s="2" t="s">
        <v>422</v>
      </c>
      <c r="B9" s="2" t="s">
        <v>423</v>
      </c>
      <c r="C9" s="2" t="s">
        <v>424</v>
      </c>
      <c r="D9" s="2" t="s">
        <v>425</v>
      </c>
      <c r="E9" s="2" t="s">
        <v>398</v>
      </c>
      <c r="F9" s="3" t="s">
        <v>317</v>
      </c>
    </row>
    <row r="10" spans="1:6">
      <c r="A10" s="2" t="s">
        <v>426</v>
      </c>
      <c r="B10" s="2" t="s">
        <v>427</v>
      </c>
      <c r="C10" s="2" t="s">
        <v>428</v>
      </c>
      <c r="D10" s="2" t="s">
        <v>429</v>
      </c>
      <c r="E10" s="2" t="s">
        <v>398</v>
      </c>
      <c r="F10" s="3" t="s">
        <v>317</v>
      </c>
    </row>
    <row r="11" spans="1:6">
      <c r="A11" s="2" t="s">
        <v>430</v>
      </c>
      <c r="B11" s="2" t="s">
        <v>431</v>
      </c>
      <c r="C11" s="2" t="s">
        <v>432</v>
      </c>
      <c r="D11" s="2" t="s">
        <v>433</v>
      </c>
      <c r="E11" s="2" t="s">
        <v>398</v>
      </c>
      <c r="F11" s="3" t="s">
        <v>317</v>
      </c>
    </row>
    <row r="12" spans="1:6">
      <c r="A12" s="2" t="s">
        <v>434</v>
      </c>
      <c r="B12" s="2" t="s">
        <v>435</v>
      </c>
      <c r="C12" s="2" t="s">
        <v>436</v>
      </c>
      <c r="D12" s="2" t="s">
        <v>437</v>
      </c>
      <c r="E12" s="2" t="s">
        <v>398</v>
      </c>
      <c r="F12" s="3" t="s">
        <v>317</v>
      </c>
    </row>
    <row r="13" spans="1:6">
      <c r="A13" s="2" t="s">
        <v>438</v>
      </c>
      <c r="B13" s="2" t="s">
        <v>439</v>
      </c>
      <c r="C13" s="2" t="s">
        <v>440</v>
      </c>
      <c r="D13" s="2" t="s">
        <v>441</v>
      </c>
      <c r="E13" s="2" t="s">
        <v>398</v>
      </c>
      <c r="F13" s="3" t="s">
        <v>317</v>
      </c>
    </row>
    <row r="14" spans="1:6">
      <c r="A14" s="2" t="s">
        <v>442</v>
      </c>
      <c r="B14" s="2" t="s">
        <v>443</v>
      </c>
      <c r="C14" s="2" t="s">
        <v>444</v>
      </c>
      <c r="D14" s="2" t="s">
        <v>417</v>
      </c>
      <c r="E14" s="2" t="s">
        <v>398</v>
      </c>
      <c r="F14" s="3" t="s">
        <v>317</v>
      </c>
    </row>
    <row r="15" spans="1:6">
      <c r="A15" s="2" t="s">
        <v>445</v>
      </c>
      <c r="B15" s="2" t="s">
        <v>446</v>
      </c>
      <c r="C15" s="2" t="s">
        <v>447</v>
      </c>
      <c r="D15" s="2" t="s">
        <v>409</v>
      </c>
      <c r="E15" s="2" t="s">
        <v>398</v>
      </c>
      <c r="F15" s="3" t="s">
        <v>317</v>
      </c>
    </row>
    <row r="16" spans="1:6">
      <c r="A16" s="2" t="s">
        <v>448</v>
      </c>
      <c r="B16" s="2" t="s">
        <v>449</v>
      </c>
      <c r="C16" s="2" t="s">
        <v>450</v>
      </c>
      <c r="D16" s="2" t="s">
        <v>451</v>
      </c>
      <c r="E16" s="2" t="s">
        <v>398</v>
      </c>
      <c r="F16" s="3" t="s">
        <v>317</v>
      </c>
    </row>
    <row r="17" spans="1:6">
      <c r="A17" s="2" t="s">
        <v>452</v>
      </c>
      <c r="B17" s="2" t="s">
        <v>453</v>
      </c>
      <c r="C17" s="2" t="s">
        <v>454</v>
      </c>
      <c r="D17" s="2" t="s">
        <v>455</v>
      </c>
      <c r="E17" s="2" t="s">
        <v>398</v>
      </c>
      <c r="F17" s="3" t="s">
        <v>317</v>
      </c>
    </row>
    <row r="18" spans="1:6">
      <c r="A18" s="2" t="s">
        <v>456</v>
      </c>
      <c r="B18" s="2" t="s">
        <v>457</v>
      </c>
      <c r="C18" s="2" t="s">
        <v>458</v>
      </c>
      <c r="D18" s="2" t="s">
        <v>459</v>
      </c>
      <c r="E18" s="2" t="s">
        <v>398</v>
      </c>
      <c r="F18" s="3" t="s">
        <v>317</v>
      </c>
    </row>
    <row r="19" spans="1:6">
      <c r="A19" s="2" t="s">
        <v>460</v>
      </c>
      <c r="B19" s="2" t="s">
        <v>461</v>
      </c>
      <c r="C19" s="2" t="s">
        <v>462</v>
      </c>
      <c r="D19" s="2" t="s">
        <v>463</v>
      </c>
      <c r="E19" s="2" t="s">
        <v>398</v>
      </c>
      <c r="F19" s="3" t="s">
        <v>317</v>
      </c>
    </row>
    <row r="20" spans="1:6">
      <c r="A20" s="2" t="s">
        <v>464</v>
      </c>
      <c r="B20" s="2" t="s">
        <v>465</v>
      </c>
      <c r="C20" s="2" t="s">
        <v>466</v>
      </c>
      <c r="D20" s="2" t="s">
        <v>467</v>
      </c>
      <c r="E20" s="2" t="s">
        <v>398</v>
      </c>
      <c r="F20" s="3" t="s">
        <v>317</v>
      </c>
    </row>
    <row r="21" spans="1:6">
      <c r="A21" s="2" t="s">
        <v>468</v>
      </c>
      <c r="B21" s="2" t="s">
        <v>469</v>
      </c>
      <c r="C21" s="2" t="s">
        <v>470</v>
      </c>
      <c r="D21" s="2" t="s">
        <v>463</v>
      </c>
      <c r="E21" s="2" t="s">
        <v>398</v>
      </c>
      <c r="F21" s="3" t="s">
        <v>317</v>
      </c>
    </row>
    <row r="22" spans="1:6">
      <c r="A22" s="2" t="s">
        <v>471</v>
      </c>
      <c r="B22" s="2" t="s">
        <v>472</v>
      </c>
      <c r="C22" s="2" t="s">
        <v>473</v>
      </c>
      <c r="D22" s="2" t="s">
        <v>474</v>
      </c>
      <c r="E22" s="2" t="s">
        <v>398</v>
      </c>
      <c r="F22" s="3" t="s">
        <v>317</v>
      </c>
    </row>
    <row r="23" spans="1:6">
      <c r="A23" s="2" t="s">
        <v>475</v>
      </c>
      <c r="B23" s="2" t="s">
        <v>476</v>
      </c>
      <c r="C23" s="2" t="s">
        <v>477</v>
      </c>
      <c r="D23" s="2" t="s">
        <v>478</v>
      </c>
      <c r="E23" s="2" t="s">
        <v>398</v>
      </c>
      <c r="F23" s="3" t="s">
        <v>317</v>
      </c>
    </row>
    <row r="24" spans="1:6">
      <c r="A24" s="2" t="s">
        <v>479</v>
      </c>
      <c r="B24" s="2" t="s">
        <v>480</v>
      </c>
      <c r="C24" s="2" t="s">
        <v>481</v>
      </c>
      <c r="D24" s="2" t="s">
        <v>482</v>
      </c>
      <c r="E24" s="2" t="s">
        <v>398</v>
      </c>
      <c r="F24" s="3" t="s">
        <v>317</v>
      </c>
    </row>
    <row r="25" spans="1:6">
      <c r="A25" s="2" t="s">
        <v>483</v>
      </c>
      <c r="B25" s="7" t="s">
        <v>484</v>
      </c>
      <c r="C25" s="2">
        <v>18304683273</v>
      </c>
      <c r="D25" s="2" t="s">
        <v>485</v>
      </c>
      <c r="E25" s="2" t="s">
        <v>398</v>
      </c>
      <c r="F25" s="3" t="s">
        <v>317</v>
      </c>
    </row>
    <row r="26" spans="1:6">
      <c r="A26" s="2" t="s">
        <v>486</v>
      </c>
      <c r="B26" s="7" t="s">
        <v>487</v>
      </c>
      <c r="C26" s="2">
        <v>13244507693</v>
      </c>
      <c r="D26" s="2" t="s">
        <v>485</v>
      </c>
      <c r="E26" s="2" t="s">
        <v>398</v>
      </c>
      <c r="F26" s="3" t="s">
        <v>317</v>
      </c>
    </row>
    <row r="27" spans="1:6">
      <c r="A27" s="2" t="s">
        <v>488</v>
      </c>
      <c r="B27" s="2" t="s">
        <v>489</v>
      </c>
      <c r="C27" s="2" t="s">
        <v>490</v>
      </c>
      <c r="D27" s="2" t="s">
        <v>491</v>
      </c>
      <c r="E27" s="2" t="s">
        <v>398</v>
      </c>
      <c r="F27" s="3" t="s">
        <v>317</v>
      </c>
    </row>
    <row r="28" spans="1:6">
      <c r="A28" s="2" t="s">
        <v>492</v>
      </c>
      <c r="B28" s="2" t="s">
        <v>493</v>
      </c>
      <c r="C28" s="2" t="s">
        <v>494</v>
      </c>
      <c r="D28" s="2" t="s">
        <v>495</v>
      </c>
      <c r="E28" s="2" t="s">
        <v>398</v>
      </c>
      <c r="F28" s="3" t="s">
        <v>317</v>
      </c>
    </row>
    <row r="29" spans="1:6">
      <c r="A29" s="2" t="s">
        <v>496</v>
      </c>
      <c r="B29" s="2" t="s">
        <v>497</v>
      </c>
      <c r="C29" s="2" t="s">
        <v>498</v>
      </c>
      <c r="D29" s="2" t="s">
        <v>499</v>
      </c>
      <c r="E29" s="2" t="s">
        <v>398</v>
      </c>
      <c r="F29" s="3" t="s">
        <v>317</v>
      </c>
    </row>
  </sheetData>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84"/>
  <sheetViews>
    <sheetView topLeftCell="B58" workbookViewId="0">
      <selection activeCell="D91" sqref="D91"/>
    </sheetView>
  </sheetViews>
  <sheetFormatPr defaultColWidth="9" defaultRowHeight="13.5" outlineLevelCol="5"/>
  <cols>
    <col min="2" max="2" width="19.25" customWidth="1"/>
    <col min="3" max="3" width="13.875" customWidth="1"/>
    <col min="4" max="4" width="66.125" customWidth="1"/>
    <col min="5" max="5" width="19.375" customWidth="1"/>
    <col min="6" max="6" width="12.75" customWidth="1"/>
  </cols>
  <sheetData>
    <row r="1" s="5" customFormat="1" ht="19" customHeight="1" spans="1:6">
      <c r="A1" s="1" t="s">
        <v>0</v>
      </c>
      <c r="B1" s="1" t="s">
        <v>1</v>
      </c>
      <c r="C1" s="1" t="s">
        <v>2</v>
      </c>
      <c r="D1" s="1" t="s">
        <v>3</v>
      </c>
      <c r="E1" s="1" t="s">
        <v>4</v>
      </c>
      <c r="F1" s="1" t="s">
        <v>5</v>
      </c>
    </row>
    <row r="2" spans="1:6">
      <c r="A2" s="2" t="s">
        <v>500</v>
      </c>
      <c r="B2" s="2" t="s">
        <v>501</v>
      </c>
      <c r="C2" s="2" t="s">
        <v>502</v>
      </c>
      <c r="D2" s="2" t="s">
        <v>503</v>
      </c>
      <c r="E2" s="2" t="s">
        <v>504</v>
      </c>
      <c r="F2" s="2" t="s">
        <v>505</v>
      </c>
    </row>
    <row r="3" spans="1:6">
      <c r="A3" s="2" t="s">
        <v>506</v>
      </c>
      <c r="B3" s="2" t="s">
        <v>507</v>
      </c>
      <c r="C3" s="2" t="s">
        <v>508</v>
      </c>
      <c r="D3" s="2" t="s">
        <v>509</v>
      </c>
      <c r="E3" s="2" t="s">
        <v>504</v>
      </c>
      <c r="F3" s="2" t="s">
        <v>505</v>
      </c>
    </row>
    <row r="4" spans="1:6">
      <c r="A4" s="2" t="s">
        <v>510</v>
      </c>
      <c r="B4" s="2" t="s">
        <v>511</v>
      </c>
      <c r="C4" s="2" t="s">
        <v>512</v>
      </c>
      <c r="D4" s="2" t="s">
        <v>513</v>
      </c>
      <c r="E4" s="2" t="s">
        <v>504</v>
      </c>
      <c r="F4" s="2" t="s">
        <v>505</v>
      </c>
    </row>
    <row r="5" spans="1:6">
      <c r="A5" s="2" t="s">
        <v>318</v>
      </c>
      <c r="B5" s="2" t="s">
        <v>319</v>
      </c>
      <c r="C5" s="2" t="s">
        <v>320</v>
      </c>
      <c r="D5" s="2" t="s">
        <v>321</v>
      </c>
      <c r="E5" s="2" t="s">
        <v>504</v>
      </c>
      <c r="F5" s="2" t="s">
        <v>505</v>
      </c>
    </row>
    <row r="6" spans="1:6">
      <c r="A6" s="2" t="s">
        <v>514</v>
      </c>
      <c r="B6" s="2" t="s">
        <v>515</v>
      </c>
      <c r="C6" s="2" t="s">
        <v>516</v>
      </c>
      <c r="D6" s="2" t="s">
        <v>517</v>
      </c>
      <c r="E6" s="2" t="s">
        <v>504</v>
      </c>
      <c r="F6" s="2" t="s">
        <v>505</v>
      </c>
    </row>
    <row r="7" spans="1:6">
      <c r="A7" s="2" t="s">
        <v>518</v>
      </c>
      <c r="B7" s="2" t="s">
        <v>519</v>
      </c>
      <c r="C7" s="2" t="s">
        <v>520</v>
      </c>
      <c r="D7" s="2" t="s">
        <v>521</v>
      </c>
      <c r="E7" s="2" t="s">
        <v>504</v>
      </c>
      <c r="F7" s="2" t="s">
        <v>505</v>
      </c>
    </row>
    <row r="8" spans="1:6">
      <c r="A8" s="2" t="s">
        <v>522</v>
      </c>
      <c r="B8" s="2" t="s">
        <v>523</v>
      </c>
      <c r="C8" s="2" t="s">
        <v>524</v>
      </c>
      <c r="D8" s="2" t="s">
        <v>525</v>
      </c>
      <c r="E8" s="2" t="s">
        <v>504</v>
      </c>
      <c r="F8" s="2" t="s">
        <v>505</v>
      </c>
    </row>
    <row r="9" spans="1:6">
      <c r="A9" s="2" t="s">
        <v>526</v>
      </c>
      <c r="B9" s="2" t="s">
        <v>527</v>
      </c>
      <c r="C9" s="2" t="s">
        <v>528</v>
      </c>
      <c r="D9" s="2" t="s">
        <v>529</v>
      </c>
      <c r="E9" s="2" t="s">
        <v>504</v>
      </c>
      <c r="F9" s="2" t="s">
        <v>505</v>
      </c>
    </row>
    <row r="10" spans="1:6">
      <c r="A10" s="2" t="s">
        <v>530</v>
      </c>
      <c r="B10" s="2" t="s">
        <v>531</v>
      </c>
      <c r="C10" s="2" t="s">
        <v>532</v>
      </c>
      <c r="D10" s="2" t="s">
        <v>533</v>
      </c>
      <c r="E10" s="2" t="s">
        <v>504</v>
      </c>
      <c r="F10" s="2" t="s">
        <v>505</v>
      </c>
    </row>
    <row r="11" spans="1:6">
      <c r="A11" s="2" t="s">
        <v>534</v>
      </c>
      <c r="B11" s="2" t="s">
        <v>535</v>
      </c>
      <c r="C11" s="2" t="s">
        <v>536</v>
      </c>
      <c r="D11" s="2" t="s">
        <v>537</v>
      </c>
      <c r="E11" s="2" t="s">
        <v>504</v>
      </c>
      <c r="F11" s="2" t="s">
        <v>505</v>
      </c>
    </row>
    <row r="12" spans="1:6">
      <c r="A12" s="2" t="s">
        <v>538</v>
      </c>
      <c r="B12" s="2" t="s">
        <v>539</v>
      </c>
      <c r="C12" s="2" t="s">
        <v>540</v>
      </c>
      <c r="D12" s="2" t="s">
        <v>541</v>
      </c>
      <c r="E12" s="2" t="s">
        <v>504</v>
      </c>
      <c r="F12" s="2" t="s">
        <v>505</v>
      </c>
    </row>
    <row r="13" spans="1:6">
      <c r="A13" s="2" t="s">
        <v>542</v>
      </c>
      <c r="B13" s="2" t="s">
        <v>543</v>
      </c>
      <c r="C13" s="2" t="s">
        <v>544</v>
      </c>
      <c r="D13" s="2" t="s">
        <v>545</v>
      </c>
      <c r="E13" s="2" t="s">
        <v>504</v>
      </c>
      <c r="F13" s="2" t="s">
        <v>505</v>
      </c>
    </row>
    <row r="14" spans="1:6">
      <c r="A14" s="2" t="s">
        <v>546</v>
      </c>
      <c r="B14" s="2" t="s">
        <v>547</v>
      </c>
      <c r="C14" s="2" t="s">
        <v>548</v>
      </c>
      <c r="D14" s="2" t="s">
        <v>549</v>
      </c>
      <c r="E14" s="2" t="s">
        <v>504</v>
      </c>
      <c r="F14" s="2" t="s">
        <v>505</v>
      </c>
    </row>
    <row r="15" spans="1:6">
      <c r="A15" s="2" t="s">
        <v>550</v>
      </c>
      <c r="B15" s="2" t="s">
        <v>551</v>
      </c>
      <c r="C15" s="2" t="s">
        <v>552</v>
      </c>
      <c r="D15" s="2" t="s">
        <v>553</v>
      </c>
      <c r="E15" s="2" t="s">
        <v>504</v>
      </c>
      <c r="F15" s="2" t="s">
        <v>505</v>
      </c>
    </row>
    <row r="16" spans="1:6">
      <c r="A16" s="2" t="s">
        <v>554</v>
      </c>
      <c r="B16" s="2" t="s">
        <v>555</v>
      </c>
      <c r="C16" s="2" t="s">
        <v>556</v>
      </c>
      <c r="D16" s="2" t="s">
        <v>553</v>
      </c>
      <c r="E16" s="2" t="s">
        <v>504</v>
      </c>
      <c r="F16" s="2" t="s">
        <v>505</v>
      </c>
    </row>
    <row r="17" spans="1:6">
      <c r="A17" s="2" t="s">
        <v>557</v>
      </c>
      <c r="B17" s="2" t="s">
        <v>558</v>
      </c>
      <c r="C17" s="2" t="s">
        <v>559</v>
      </c>
      <c r="D17" s="2" t="s">
        <v>560</v>
      </c>
      <c r="E17" s="2" t="s">
        <v>504</v>
      </c>
      <c r="F17" s="2" t="s">
        <v>505</v>
      </c>
    </row>
    <row r="18" spans="1:6">
      <c r="A18" s="2" t="s">
        <v>561</v>
      </c>
      <c r="B18" s="2" t="s">
        <v>562</v>
      </c>
      <c r="C18" s="2" t="s">
        <v>563</v>
      </c>
      <c r="D18" s="2" t="s">
        <v>541</v>
      </c>
      <c r="E18" s="2" t="s">
        <v>504</v>
      </c>
      <c r="F18" s="2" t="s">
        <v>505</v>
      </c>
    </row>
    <row r="19" spans="1:6">
      <c r="A19" s="2" t="s">
        <v>564</v>
      </c>
      <c r="B19" s="2" t="s">
        <v>565</v>
      </c>
      <c r="C19" s="2" t="s">
        <v>566</v>
      </c>
      <c r="D19" s="2" t="s">
        <v>567</v>
      </c>
      <c r="E19" s="2" t="s">
        <v>504</v>
      </c>
      <c r="F19" s="2" t="s">
        <v>505</v>
      </c>
    </row>
    <row r="20" spans="1:6">
      <c r="A20" s="2" t="s">
        <v>568</v>
      </c>
      <c r="B20" s="2" t="s">
        <v>569</v>
      </c>
      <c r="C20" s="2" t="s">
        <v>570</v>
      </c>
      <c r="D20" s="2" t="s">
        <v>541</v>
      </c>
      <c r="E20" s="2" t="s">
        <v>504</v>
      </c>
      <c r="F20" s="2" t="s">
        <v>505</v>
      </c>
    </row>
    <row r="21" spans="1:6">
      <c r="A21" s="2" t="s">
        <v>571</v>
      </c>
      <c r="B21" s="2" t="s">
        <v>572</v>
      </c>
      <c r="C21" s="2" t="s">
        <v>573</v>
      </c>
      <c r="D21" s="2" t="s">
        <v>549</v>
      </c>
      <c r="E21" s="2" t="s">
        <v>504</v>
      </c>
      <c r="F21" s="2" t="s">
        <v>505</v>
      </c>
    </row>
    <row r="22" spans="1:6">
      <c r="A22" s="2" t="s">
        <v>574</v>
      </c>
      <c r="B22" s="2" t="s">
        <v>575</v>
      </c>
      <c r="C22" s="2" t="s">
        <v>576</v>
      </c>
      <c r="D22" s="2" t="s">
        <v>368</v>
      </c>
      <c r="E22" s="2" t="s">
        <v>504</v>
      </c>
      <c r="F22" s="2" t="s">
        <v>505</v>
      </c>
    </row>
    <row r="23" spans="1:6">
      <c r="A23" s="2" t="s">
        <v>577</v>
      </c>
      <c r="B23" s="2" t="s">
        <v>578</v>
      </c>
      <c r="C23" s="2" t="s">
        <v>579</v>
      </c>
      <c r="D23" s="2" t="s">
        <v>321</v>
      </c>
      <c r="E23" s="2" t="s">
        <v>504</v>
      </c>
      <c r="F23" s="2" t="s">
        <v>505</v>
      </c>
    </row>
    <row r="24" spans="1:6">
      <c r="A24" s="2" t="s">
        <v>333</v>
      </c>
      <c r="B24" s="2" t="s">
        <v>334</v>
      </c>
      <c r="C24" s="2" t="s">
        <v>335</v>
      </c>
      <c r="D24" s="2" t="s">
        <v>321</v>
      </c>
      <c r="E24" s="2" t="s">
        <v>504</v>
      </c>
      <c r="F24" s="2" t="s">
        <v>505</v>
      </c>
    </row>
    <row r="25" spans="1:6">
      <c r="A25" s="2" t="s">
        <v>580</v>
      </c>
      <c r="B25" s="2" t="s">
        <v>581</v>
      </c>
      <c r="C25" s="2" t="s">
        <v>582</v>
      </c>
      <c r="D25" s="2" t="s">
        <v>517</v>
      </c>
      <c r="E25" s="2" t="s">
        <v>504</v>
      </c>
      <c r="F25" s="2" t="s">
        <v>505</v>
      </c>
    </row>
    <row r="26" spans="1:6">
      <c r="A26" s="2" t="s">
        <v>583</v>
      </c>
      <c r="B26" s="2" t="s">
        <v>584</v>
      </c>
      <c r="C26" s="2" t="s">
        <v>585</v>
      </c>
      <c r="D26" s="2" t="s">
        <v>368</v>
      </c>
      <c r="E26" s="2" t="s">
        <v>504</v>
      </c>
      <c r="F26" s="2" t="s">
        <v>505</v>
      </c>
    </row>
    <row r="27" spans="1:6">
      <c r="A27" s="2" t="s">
        <v>586</v>
      </c>
      <c r="B27" s="2" t="s">
        <v>587</v>
      </c>
      <c r="C27" s="2" t="s">
        <v>588</v>
      </c>
      <c r="D27" s="2" t="s">
        <v>589</v>
      </c>
      <c r="E27" s="2" t="s">
        <v>504</v>
      </c>
      <c r="F27" s="2" t="s">
        <v>505</v>
      </c>
    </row>
    <row r="28" spans="1:6">
      <c r="A28" s="2" t="s">
        <v>590</v>
      </c>
      <c r="B28" s="2" t="s">
        <v>591</v>
      </c>
      <c r="C28" s="2" t="s">
        <v>592</v>
      </c>
      <c r="D28" s="2" t="s">
        <v>560</v>
      </c>
      <c r="E28" s="2" t="s">
        <v>504</v>
      </c>
      <c r="F28" s="2" t="s">
        <v>505</v>
      </c>
    </row>
    <row r="29" spans="1:6">
      <c r="A29" s="2" t="s">
        <v>593</v>
      </c>
      <c r="B29" s="2" t="s">
        <v>594</v>
      </c>
      <c r="C29" s="2" t="s">
        <v>595</v>
      </c>
      <c r="D29" s="2" t="s">
        <v>596</v>
      </c>
      <c r="E29" s="2" t="s">
        <v>504</v>
      </c>
      <c r="F29" s="2" t="s">
        <v>505</v>
      </c>
    </row>
    <row r="30" spans="1:6">
      <c r="A30" s="2" t="s">
        <v>597</v>
      </c>
      <c r="B30" s="2" t="s">
        <v>598</v>
      </c>
      <c r="C30" s="2" t="s">
        <v>599</v>
      </c>
      <c r="D30" s="2" t="s">
        <v>600</v>
      </c>
      <c r="E30" s="2" t="s">
        <v>504</v>
      </c>
      <c r="F30" s="2" t="s">
        <v>505</v>
      </c>
    </row>
    <row r="31" spans="1:6">
      <c r="A31" s="2" t="s">
        <v>601</v>
      </c>
      <c r="B31" s="2" t="s">
        <v>602</v>
      </c>
      <c r="C31" s="2" t="s">
        <v>603</v>
      </c>
      <c r="D31" s="2" t="s">
        <v>596</v>
      </c>
      <c r="E31" s="2" t="s">
        <v>504</v>
      </c>
      <c r="F31" s="2" t="s">
        <v>505</v>
      </c>
    </row>
    <row r="32" spans="1:6">
      <c r="A32" s="2" t="s">
        <v>604</v>
      </c>
      <c r="B32" s="2" t="s">
        <v>605</v>
      </c>
      <c r="C32" s="2" t="s">
        <v>606</v>
      </c>
      <c r="D32" s="2" t="s">
        <v>321</v>
      </c>
      <c r="E32" s="2" t="s">
        <v>504</v>
      </c>
      <c r="F32" s="2" t="s">
        <v>505</v>
      </c>
    </row>
    <row r="33" spans="1:6">
      <c r="A33" s="2" t="s">
        <v>607</v>
      </c>
      <c r="B33" s="2" t="s">
        <v>608</v>
      </c>
      <c r="C33" s="2" t="s">
        <v>609</v>
      </c>
      <c r="D33" s="2" t="s">
        <v>541</v>
      </c>
      <c r="E33" s="2" t="s">
        <v>504</v>
      </c>
      <c r="F33" s="2" t="s">
        <v>505</v>
      </c>
    </row>
    <row r="34" spans="1:6">
      <c r="A34" s="2" t="s">
        <v>610</v>
      </c>
      <c r="B34" s="2" t="s">
        <v>611</v>
      </c>
      <c r="C34" s="2" t="s">
        <v>612</v>
      </c>
      <c r="D34" s="2" t="s">
        <v>613</v>
      </c>
      <c r="E34" s="2" t="s">
        <v>504</v>
      </c>
      <c r="F34" s="2" t="s">
        <v>505</v>
      </c>
    </row>
    <row r="35" spans="1:6">
      <c r="A35" s="2" t="s">
        <v>614</v>
      </c>
      <c r="B35" s="2" t="s">
        <v>615</v>
      </c>
      <c r="C35" s="2" t="s">
        <v>616</v>
      </c>
      <c r="D35" s="2" t="s">
        <v>455</v>
      </c>
      <c r="E35" s="2" t="s">
        <v>504</v>
      </c>
      <c r="F35" s="2" t="s">
        <v>505</v>
      </c>
    </row>
    <row r="36" spans="1:6">
      <c r="A36" s="2" t="s">
        <v>617</v>
      </c>
      <c r="B36" s="2" t="s">
        <v>618</v>
      </c>
      <c r="C36" s="2" t="s">
        <v>619</v>
      </c>
      <c r="D36" s="2" t="s">
        <v>321</v>
      </c>
      <c r="E36" s="2" t="s">
        <v>504</v>
      </c>
      <c r="F36" s="2" t="s">
        <v>505</v>
      </c>
    </row>
    <row r="37" spans="1:6">
      <c r="A37" s="2" t="s">
        <v>620</v>
      </c>
      <c r="B37" s="2" t="s">
        <v>621</v>
      </c>
      <c r="C37" s="2" t="s">
        <v>622</v>
      </c>
      <c r="D37" s="2" t="s">
        <v>623</v>
      </c>
      <c r="E37" s="2" t="s">
        <v>504</v>
      </c>
      <c r="F37" s="2" t="s">
        <v>505</v>
      </c>
    </row>
    <row r="38" spans="1:6">
      <c r="A38" s="2" t="s">
        <v>430</v>
      </c>
      <c r="B38" s="2" t="s">
        <v>624</v>
      </c>
      <c r="C38" s="2" t="s">
        <v>625</v>
      </c>
      <c r="D38" s="2" t="s">
        <v>503</v>
      </c>
      <c r="E38" s="2" t="s">
        <v>504</v>
      </c>
      <c r="F38" s="2" t="s">
        <v>505</v>
      </c>
    </row>
    <row r="39" spans="1:6">
      <c r="A39" s="2" t="s">
        <v>626</v>
      </c>
      <c r="B39" s="2" t="s">
        <v>627</v>
      </c>
      <c r="C39" s="2" t="s">
        <v>628</v>
      </c>
      <c r="D39" s="2" t="s">
        <v>629</v>
      </c>
      <c r="E39" s="2" t="s">
        <v>504</v>
      </c>
      <c r="F39" s="2" t="s">
        <v>505</v>
      </c>
    </row>
    <row r="40" spans="1:6">
      <c r="A40" s="2" t="s">
        <v>630</v>
      </c>
      <c r="B40" s="2" t="s">
        <v>631</v>
      </c>
      <c r="C40" s="2" t="s">
        <v>632</v>
      </c>
      <c r="D40" s="2" t="s">
        <v>600</v>
      </c>
      <c r="E40" s="2" t="s">
        <v>504</v>
      </c>
      <c r="F40" s="2" t="s">
        <v>505</v>
      </c>
    </row>
    <row r="41" spans="1:6">
      <c r="A41" s="2" t="s">
        <v>633</v>
      </c>
      <c r="B41" s="2" t="s">
        <v>634</v>
      </c>
      <c r="C41" s="2" t="s">
        <v>635</v>
      </c>
      <c r="D41" s="2" t="s">
        <v>529</v>
      </c>
      <c r="E41" s="2" t="s">
        <v>504</v>
      </c>
      <c r="F41" s="2" t="s">
        <v>505</v>
      </c>
    </row>
    <row r="42" spans="1:6">
      <c r="A42" s="2" t="s">
        <v>636</v>
      </c>
      <c r="B42" s="2" t="s">
        <v>637</v>
      </c>
      <c r="C42" s="2" t="s">
        <v>638</v>
      </c>
      <c r="D42" s="2" t="s">
        <v>509</v>
      </c>
      <c r="E42" s="2" t="s">
        <v>504</v>
      </c>
      <c r="F42" s="2" t="s">
        <v>505</v>
      </c>
    </row>
    <row r="43" spans="1:6">
      <c r="A43" s="2" t="s">
        <v>639</v>
      </c>
      <c r="B43" s="2" t="s">
        <v>640</v>
      </c>
      <c r="C43" s="2" t="s">
        <v>641</v>
      </c>
      <c r="D43" s="2" t="s">
        <v>541</v>
      </c>
      <c r="E43" s="2" t="s">
        <v>504</v>
      </c>
      <c r="F43" s="2" t="s">
        <v>505</v>
      </c>
    </row>
    <row r="44" spans="1:6">
      <c r="A44" s="2" t="s">
        <v>642</v>
      </c>
      <c r="B44" s="2" t="s">
        <v>643</v>
      </c>
      <c r="C44" s="2" t="s">
        <v>644</v>
      </c>
      <c r="D44" s="2" t="s">
        <v>521</v>
      </c>
      <c r="E44" s="2" t="s">
        <v>504</v>
      </c>
      <c r="F44" s="2" t="s">
        <v>505</v>
      </c>
    </row>
    <row r="45" spans="1:6">
      <c r="A45" s="2" t="s">
        <v>645</v>
      </c>
      <c r="B45" s="2" t="s">
        <v>646</v>
      </c>
      <c r="C45" s="2" t="s">
        <v>647</v>
      </c>
      <c r="D45" s="2" t="s">
        <v>545</v>
      </c>
      <c r="E45" s="2" t="s">
        <v>504</v>
      </c>
      <c r="F45" s="2" t="s">
        <v>505</v>
      </c>
    </row>
    <row r="46" spans="1:6">
      <c r="A46" s="2" t="s">
        <v>648</v>
      </c>
      <c r="B46" s="2" t="s">
        <v>649</v>
      </c>
      <c r="C46" s="2" t="s">
        <v>650</v>
      </c>
      <c r="D46" s="2" t="s">
        <v>521</v>
      </c>
      <c r="E46" s="2" t="s">
        <v>504</v>
      </c>
      <c r="F46" s="2" t="s">
        <v>505</v>
      </c>
    </row>
    <row r="47" spans="1:6">
      <c r="A47" s="2" t="s">
        <v>651</v>
      </c>
      <c r="B47" s="2" t="s">
        <v>652</v>
      </c>
      <c r="C47" s="2" t="s">
        <v>653</v>
      </c>
      <c r="D47" s="2" t="s">
        <v>560</v>
      </c>
      <c r="E47" s="2" t="s">
        <v>504</v>
      </c>
      <c r="F47" s="2" t="s">
        <v>505</v>
      </c>
    </row>
    <row r="48" spans="1:6">
      <c r="A48" s="2" t="s">
        <v>654</v>
      </c>
      <c r="B48" s="2" t="s">
        <v>655</v>
      </c>
      <c r="C48" s="2" t="s">
        <v>656</v>
      </c>
      <c r="D48" s="2" t="s">
        <v>455</v>
      </c>
      <c r="E48" s="2" t="s">
        <v>504</v>
      </c>
      <c r="F48" s="2" t="s">
        <v>505</v>
      </c>
    </row>
    <row r="49" spans="1:6">
      <c r="A49" s="2" t="s">
        <v>657</v>
      </c>
      <c r="B49" s="2" t="s">
        <v>658</v>
      </c>
      <c r="C49" s="2" t="s">
        <v>659</v>
      </c>
      <c r="D49" s="2" t="s">
        <v>537</v>
      </c>
      <c r="E49" s="2" t="s">
        <v>504</v>
      </c>
      <c r="F49" s="2" t="s">
        <v>505</v>
      </c>
    </row>
    <row r="50" spans="1:6">
      <c r="A50" s="2" t="s">
        <v>660</v>
      </c>
      <c r="B50" s="2" t="s">
        <v>661</v>
      </c>
      <c r="C50" s="2" t="s">
        <v>662</v>
      </c>
      <c r="D50" s="2" t="s">
        <v>521</v>
      </c>
      <c r="E50" s="2" t="s">
        <v>504</v>
      </c>
      <c r="F50" s="2" t="s">
        <v>505</v>
      </c>
    </row>
    <row r="51" spans="1:6">
      <c r="A51" s="2" t="s">
        <v>663</v>
      </c>
      <c r="B51" s="2" t="s">
        <v>664</v>
      </c>
      <c r="C51" s="2" t="s">
        <v>665</v>
      </c>
      <c r="D51" s="2" t="s">
        <v>666</v>
      </c>
      <c r="E51" s="2" t="s">
        <v>504</v>
      </c>
      <c r="F51" s="2" t="s">
        <v>505</v>
      </c>
    </row>
    <row r="52" spans="1:6">
      <c r="A52" s="2" t="s">
        <v>667</v>
      </c>
      <c r="B52" s="2" t="s">
        <v>668</v>
      </c>
      <c r="C52" s="2" t="s">
        <v>669</v>
      </c>
      <c r="D52" s="2" t="s">
        <v>670</v>
      </c>
      <c r="E52" s="2" t="s">
        <v>504</v>
      </c>
      <c r="F52" s="3" t="s">
        <v>671</v>
      </c>
    </row>
    <row r="53" spans="1:6">
      <c r="A53" s="2" t="s">
        <v>672</v>
      </c>
      <c r="B53" s="2" t="s">
        <v>673</v>
      </c>
      <c r="C53" s="2" t="s">
        <v>674</v>
      </c>
      <c r="D53" s="2" t="s">
        <v>675</v>
      </c>
      <c r="E53" s="2" t="s">
        <v>504</v>
      </c>
      <c r="F53" s="3" t="s">
        <v>671</v>
      </c>
    </row>
    <row r="54" spans="1:6">
      <c r="A54" s="2" t="s">
        <v>676</v>
      </c>
      <c r="B54" s="2" t="s">
        <v>677</v>
      </c>
      <c r="C54" s="2" t="s">
        <v>678</v>
      </c>
      <c r="D54" s="2" t="s">
        <v>545</v>
      </c>
      <c r="E54" s="2" t="s">
        <v>504</v>
      </c>
      <c r="F54" s="3" t="s">
        <v>671</v>
      </c>
    </row>
    <row r="55" spans="1:6">
      <c r="A55" s="2" t="s">
        <v>679</v>
      </c>
      <c r="B55" s="2" t="s">
        <v>680</v>
      </c>
      <c r="C55" s="2" t="s">
        <v>681</v>
      </c>
      <c r="D55" s="2" t="s">
        <v>525</v>
      </c>
      <c r="E55" s="2" t="s">
        <v>504</v>
      </c>
      <c r="F55" s="3" t="s">
        <v>671</v>
      </c>
    </row>
    <row r="56" spans="1:6">
      <c r="A56" s="2" t="s">
        <v>682</v>
      </c>
      <c r="B56" s="2" t="s">
        <v>683</v>
      </c>
      <c r="C56" s="2" t="s">
        <v>684</v>
      </c>
      <c r="D56" s="2" t="s">
        <v>529</v>
      </c>
      <c r="E56" s="2" t="s">
        <v>504</v>
      </c>
      <c r="F56" s="3" t="s">
        <v>671</v>
      </c>
    </row>
    <row r="57" spans="1:6">
      <c r="A57" s="2" t="s">
        <v>685</v>
      </c>
      <c r="B57" s="2" t="s">
        <v>686</v>
      </c>
      <c r="C57" s="2" t="s">
        <v>687</v>
      </c>
      <c r="D57" s="2" t="s">
        <v>560</v>
      </c>
      <c r="E57" s="2" t="s">
        <v>504</v>
      </c>
      <c r="F57" s="3" t="s">
        <v>671</v>
      </c>
    </row>
    <row r="58" spans="1:6">
      <c r="A58" s="2" t="s">
        <v>688</v>
      </c>
      <c r="B58" s="2" t="s">
        <v>689</v>
      </c>
      <c r="C58" s="2" t="s">
        <v>690</v>
      </c>
      <c r="D58" s="2" t="s">
        <v>525</v>
      </c>
      <c r="E58" s="2" t="s">
        <v>504</v>
      </c>
      <c r="F58" s="3" t="s">
        <v>671</v>
      </c>
    </row>
    <row r="59" spans="1:6">
      <c r="A59" s="2" t="s">
        <v>691</v>
      </c>
      <c r="B59" s="2" t="s">
        <v>692</v>
      </c>
      <c r="C59" s="2" t="s">
        <v>693</v>
      </c>
      <c r="D59" s="2" t="s">
        <v>694</v>
      </c>
      <c r="E59" s="2" t="s">
        <v>504</v>
      </c>
      <c r="F59" s="3" t="s">
        <v>671</v>
      </c>
    </row>
    <row r="60" spans="1:6">
      <c r="A60" s="2" t="s">
        <v>695</v>
      </c>
      <c r="B60" s="2" t="s">
        <v>696</v>
      </c>
      <c r="C60" s="2" t="s">
        <v>697</v>
      </c>
      <c r="D60" s="2" t="s">
        <v>596</v>
      </c>
      <c r="E60" s="2" t="s">
        <v>504</v>
      </c>
      <c r="F60" s="3" t="s">
        <v>671</v>
      </c>
    </row>
    <row r="61" spans="1:6">
      <c r="A61" s="2" t="s">
        <v>698</v>
      </c>
      <c r="B61" s="2" t="s">
        <v>699</v>
      </c>
      <c r="C61" s="2" t="s">
        <v>700</v>
      </c>
      <c r="D61" s="2" t="s">
        <v>701</v>
      </c>
      <c r="E61" s="2" t="s">
        <v>504</v>
      </c>
      <c r="F61" s="3" t="s">
        <v>671</v>
      </c>
    </row>
    <row r="62" spans="1:6">
      <c r="A62" s="2" t="s">
        <v>702</v>
      </c>
      <c r="B62" s="2" t="s">
        <v>703</v>
      </c>
      <c r="C62" s="2" t="s">
        <v>704</v>
      </c>
      <c r="D62" s="2" t="s">
        <v>560</v>
      </c>
      <c r="E62" s="2" t="s">
        <v>504</v>
      </c>
      <c r="F62" s="3" t="s">
        <v>671</v>
      </c>
    </row>
    <row r="63" spans="1:6">
      <c r="A63" s="2" t="s">
        <v>705</v>
      </c>
      <c r="B63" s="2" t="s">
        <v>706</v>
      </c>
      <c r="C63" s="2" t="s">
        <v>707</v>
      </c>
      <c r="D63" s="2" t="s">
        <v>701</v>
      </c>
      <c r="E63" s="2" t="s">
        <v>504</v>
      </c>
      <c r="F63" s="3" t="s">
        <v>671</v>
      </c>
    </row>
    <row r="64" spans="1:6">
      <c r="A64" s="2" t="s">
        <v>708</v>
      </c>
      <c r="B64" s="2" t="s">
        <v>709</v>
      </c>
      <c r="C64" s="2" t="s">
        <v>710</v>
      </c>
      <c r="D64" s="2" t="s">
        <v>549</v>
      </c>
      <c r="E64" s="2" t="s">
        <v>504</v>
      </c>
      <c r="F64" s="3" t="s">
        <v>671</v>
      </c>
    </row>
    <row r="65" spans="1:6">
      <c r="A65" s="2" t="s">
        <v>483</v>
      </c>
      <c r="B65" s="7" t="s">
        <v>484</v>
      </c>
      <c r="C65" s="2">
        <v>18304683273</v>
      </c>
      <c r="D65" s="2" t="s">
        <v>485</v>
      </c>
      <c r="E65" s="2" t="s">
        <v>504</v>
      </c>
      <c r="F65" s="3" t="s">
        <v>671</v>
      </c>
    </row>
    <row r="66" spans="1:6">
      <c r="A66" s="2" t="s">
        <v>486</v>
      </c>
      <c r="B66" s="7" t="s">
        <v>487</v>
      </c>
      <c r="C66" s="2">
        <v>13244507693</v>
      </c>
      <c r="D66" s="2" t="s">
        <v>485</v>
      </c>
      <c r="E66" s="2" t="s">
        <v>504</v>
      </c>
      <c r="F66" s="3" t="s">
        <v>671</v>
      </c>
    </row>
    <row r="67" spans="1:6">
      <c r="A67" s="2" t="s">
        <v>711</v>
      </c>
      <c r="B67" s="2" t="s">
        <v>712</v>
      </c>
      <c r="C67" s="2" t="s">
        <v>713</v>
      </c>
      <c r="D67" s="2" t="s">
        <v>714</v>
      </c>
      <c r="E67" s="2" t="s">
        <v>715</v>
      </c>
      <c r="F67" s="3" t="s">
        <v>671</v>
      </c>
    </row>
    <row r="68" spans="1:6">
      <c r="A68" s="2" t="s">
        <v>716</v>
      </c>
      <c r="B68" s="2" t="s">
        <v>717</v>
      </c>
      <c r="C68" s="2" t="s">
        <v>718</v>
      </c>
      <c r="D68" s="2" t="s">
        <v>529</v>
      </c>
      <c r="E68" s="2" t="s">
        <v>715</v>
      </c>
      <c r="F68" s="3" t="s">
        <v>671</v>
      </c>
    </row>
    <row r="69" spans="1:6">
      <c r="A69" s="2" t="s">
        <v>719</v>
      </c>
      <c r="B69" s="2" t="s">
        <v>720</v>
      </c>
      <c r="C69" s="2" t="s">
        <v>721</v>
      </c>
      <c r="D69" s="2" t="s">
        <v>560</v>
      </c>
      <c r="E69" s="2" t="s">
        <v>715</v>
      </c>
      <c r="F69" s="3" t="s">
        <v>671</v>
      </c>
    </row>
    <row r="70" spans="1:6">
      <c r="A70" s="2" t="s">
        <v>722</v>
      </c>
      <c r="B70" s="2" t="s">
        <v>723</v>
      </c>
      <c r="C70" s="2" t="s">
        <v>724</v>
      </c>
      <c r="D70" s="2" t="s">
        <v>714</v>
      </c>
      <c r="E70" s="2" t="s">
        <v>715</v>
      </c>
      <c r="F70" s="3" t="s">
        <v>671</v>
      </c>
    </row>
    <row r="71" spans="1:6">
      <c r="A71" s="2" t="s">
        <v>725</v>
      </c>
      <c r="B71" s="2" t="s">
        <v>726</v>
      </c>
      <c r="C71" s="2" t="s">
        <v>727</v>
      </c>
      <c r="D71" s="2" t="s">
        <v>714</v>
      </c>
      <c r="E71" s="2" t="s">
        <v>715</v>
      </c>
      <c r="F71" s="3" t="s">
        <v>671</v>
      </c>
    </row>
    <row r="72" spans="1:6">
      <c r="A72" s="2" t="s">
        <v>728</v>
      </c>
      <c r="B72" s="2" t="s">
        <v>729</v>
      </c>
      <c r="C72" s="2" t="s">
        <v>730</v>
      </c>
      <c r="D72" s="2" t="s">
        <v>529</v>
      </c>
      <c r="E72" s="2" t="s">
        <v>715</v>
      </c>
      <c r="F72" s="3" t="s">
        <v>671</v>
      </c>
    </row>
    <row r="73" spans="1:6">
      <c r="A73" s="2" t="s">
        <v>731</v>
      </c>
      <c r="B73" s="2" t="s">
        <v>732</v>
      </c>
      <c r="C73" s="2" t="s">
        <v>733</v>
      </c>
      <c r="D73" s="2" t="s">
        <v>714</v>
      </c>
      <c r="E73" s="2" t="s">
        <v>715</v>
      </c>
      <c r="F73" s="3" t="s">
        <v>671</v>
      </c>
    </row>
    <row r="74" spans="1:6">
      <c r="A74" s="2" t="s">
        <v>734</v>
      </c>
      <c r="B74" s="2" t="s">
        <v>735</v>
      </c>
      <c r="C74" s="2" t="s">
        <v>736</v>
      </c>
      <c r="D74" s="2" t="s">
        <v>737</v>
      </c>
      <c r="E74" s="2" t="s">
        <v>715</v>
      </c>
      <c r="F74" s="3" t="s">
        <v>671</v>
      </c>
    </row>
    <row r="75" spans="1:6">
      <c r="A75" s="2" t="s">
        <v>738</v>
      </c>
      <c r="B75" s="2" t="s">
        <v>739</v>
      </c>
      <c r="C75" s="2" t="s">
        <v>740</v>
      </c>
      <c r="D75" s="2" t="s">
        <v>529</v>
      </c>
      <c r="E75" s="2" t="s">
        <v>715</v>
      </c>
      <c r="F75" s="3" t="s">
        <v>671</v>
      </c>
    </row>
    <row r="76" spans="1:6">
      <c r="A76" s="2" t="s">
        <v>741</v>
      </c>
      <c r="B76" s="2" t="s">
        <v>742</v>
      </c>
      <c r="C76" s="2" t="s">
        <v>743</v>
      </c>
      <c r="D76" s="2" t="s">
        <v>714</v>
      </c>
      <c r="E76" s="2" t="s">
        <v>715</v>
      </c>
      <c r="F76" s="3" t="s">
        <v>671</v>
      </c>
    </row>
    <row r="77" spans="1:6">
      <c r="A77" s="2" t="s">
        <v>744</v>
      </c>
      <c r="B77" s="2" t="s">
        <v>745</v>
      </c>
      <c r="C77" s="2" t="s">
        <v>746</v>
      </c>
      <c r="D77" s="2" t="s">
        <v>714</v>
      </c>
      <c r="E77" s="2" t="s">
        <v>715</v>
      </c>
      <c r="F77" s="3" t="s">
        <v>671</v>
      </c>
    </row>
    <row r="78" spans="1:6">
      <c r="A78" s="2" t="s">
        <v>747</v>
      </c>
      <c r="B78" s="2" t="s">
        <v>748</v>
      </c>
      <c r="C78" s="2" t="s">
        <v>749</v>
      </c>
      <c r="D78" s="2" t="s">
        <v>207</v>
      </c>
      <c r="E78" s="2" t="s">
        <v>715</v>
      </c>
      <c r="F78" s="3" t="s">
        <v>671</v>
      </c>
    </row>
    <row r="79" spans="1:6">
      <c r="A79" s="2" t="s">
        <v>750</v>
      </c>
      <c r="B79" s="2" t="s">
        <v>751</v>
      </c>
      <c r="C79" s="2" t="s">
        <v>752</v>
      </c>
      <c r="D79" s="2" t="s">
        <v>753</v>
      </c>
      <c r="E79" s="2" t="s">
        <v>504</v>
      </c>
      <c r="F79" s="3" t="s">
        <v>671</v>
      </c>
    </row>
    <row r="80" spans="1:6">
      <c r="A80" s="2" t="s">
        <v>754</v>
      </c>
      <c r="B80" s="2" t="s">
        <v>755</v>
      </c>
      <c r="C80" s="2" t="s">
        <v>756</v>
      </c>
      <c r="D80" s="2" t="s">
        <v>757</v>
      </c>
      <c r="E80" s="2" t="s">
        <v>504</v>
      </c>
      <c r="F80" s="3" t="s">
        <v>671</v>
      </c>
    </row>
    <row r="81" spans="1:6">
      <c r="A81" s="2" t="s">
        <v>758</v>
      </c>
      <c r="B81" s="2" t="s">
        <v>759</v>
      </c>
      <c r="C81" s="2" t="s">
        <v>760</v>
      </c>
      <c r="D81" s="2" t="s">
        <v>761</v>
      </c>
      <c r="E81" s="2" t="s">
        <v>504</v>
      </c>
      <c r="F81" s="3" t="s">
        <v>671</v>
      </c>
    </row>
    <row r="82" spans="1:6">
      <c r="A82" s="2" t="s">
        <v>762</v>
      </c>
      <c r="B82" s="2" t="s">
        <v>763</v>
      </c>
      <c r="C82" s="2" t="s">
        <v>764</v>
      </c>
      <c r="D82" s="2" t="s">
        <v>757</v>
      </c>
      <c r="E82" s="2" t="s">
        <v>504</v>
      </c>
      <c r="F82" s="3" t="s">
        <v>671</v>
      </c>
    </row>
    <row r="83" spans="1:6">
      <c r="A83" s="2" t="s">
        <v>765</v>
      </c>
      <c r="B83" s="2" t="s">
        <v>766</v>
      </c>
      <c r="C83" s="2" t="s">
        <v>767</v>
      </c>
      <c r="D83" s="2" t="s">
        <v>768</v>
      </c>
      <c r="E83" s="2" t="s">
        <v>715</v>
      </c>
      <c r="F83" s="3" t="s">
        <v>671</v>
      </c>
    </row>
    <row r="84" spans="1:6">
      <c r="A84" s="2" t="s">
        <v>769</v>
      </c>
      <c r="B84" s="2" t="s">
        <v>770</v>
      </c>
      <c r="C84" s="2" t="s">
        <v>771</v>
      </c>
      <c r="D84" s="2" t="s">
        <v>772</v>
      </c>
      <c r="E84" s="2" t="s">
        <v>504</v>
      </c>
      <c r="F84" s="3" t="s">
        <v>671</v>
      </c>
    </row>
  </sheetData>
  <pageMargins left="0.7" right="0.7" top="0.75" bottom="0.75"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1"/>
  <sheetViews>
    <sheetView workbookViewId="0">
      <selection activeCell="D17" sqref="D17"/>
    </sheetView>
  </sheetViews>
  <sheetFormatPr defaultColWidth="9" defaultRowHeight="13.5" outlineLevelCol="5"/>
  <cols>
    <col min="2" max="2" width="19.25" customWidth="1"/>
    <col min="3" max="3" width="13.875" customWidth="1"/>
    <col min="4" max="4" width="66.125" customWidth="1"/>
    <col min="5" max="5" width="20.125" customWidth="1"/>
    <col min="6" max="6" width="12.75" customWidth="1"/>
  </cols>
  <sheetData>
    <row r="1" ht="21" customHeight="1" spans="1:6">
      <c r="A1" s="1" t="s">
        <v>0</v>
      </c>
      <c r="B1" s="1" t="s">
        <v>1</v>
      </c>
      <c r="C1" s="1" t="s">
        <v>2</v>
      </c>
      <c r="D1" s="1" t="s">
        <v>3</v>
      </c>
      <c r="E1" s="1" t="s">
        <v>4</v>
      </c>
      <c r="F1" s="1" t="s">
        <v>5</v>
      </c>
    </row>
    <row r="2" spans="1:6">
      <c r="A2" s="2" t="s">
        <v>773</v>
      </c>
      <c r="B2" s="2" t="s">
        <v>774</v>
      </c>
      <c r="C2" s="2" t="s">
        <v>775</v>
      </c>
      <c r="D2" s="2" t="s">
        <v>714</v>
      </c>
      <c r="E2" s="2" t="s">
        <v>776</v>
      </c>
      <c r="F2" s="3" t="s">
        <v>671</v>
      </c>
    </row>
    <row r="3" spans="1:6">
      <c r="A3" s="2" t="s">
        <v>777</v>
      </c>
      <c r="B3" s="2" t="s">
        <v>778</v>
      </c>
      <c r="C3" s="2" t="s">
        <v>779</v>
      </c>
      <c r="D3" s="2" t="s">
        <v>780</v>
      </c>
      <c r="E3" s="2" t="s">
        <v>776</v>
      </c>
      <c r="F3" s="3" t="s">
        <v>671</v>
      </c>
    </row>
    <row r="4" spans="1:6">
      <c r="A4" s="2" t="s">
        <v>781</v>
      </c>
      <c r="B4" s="2" t="s">
        <v>782</v>
      </c>
      <c r="C4" s="2" t="s">
        <v>783</v>
      </c>
      <c r="D4" s="2" t="s">
        <v>714</v>
      </c>
      <c r="E4" s="2" t="s">
        <v>776</v>
      </c>
      <c r="F4" s="3" t="s">
        <v>671</v>
      </c>
    </row>
    <row r="5" spans="1:6">
      <c r="A5" s="2" t="s">
        <v>784</v>
      </c>
      <c r="B5" s="2" t="s">
        <v>785</v>
      </c>
      <c r="C5" s="2" t="s">
        <v>786</v>
      </c>
      <c r="D5" s="2" t="s">
        <v>714</v>
      </c>
      <c r="E5" s="2" t="s">
        <v>776</v>
      </c>
      <c r="F5" s="3" t="s">
        <v>671</v>
      </c>
    </row>
    <row r="6" spans="1:6">
      <c r="A6" s="2" t="s">
        <v>787</v>
      </c>
      <c r="B6" s="2" t="s">
        <v>788</v>
      </c>
      <c r="C6" s="2" t="s">
        <v>789</v>
      </c>
      <c r="D6" s="2" t="s">
        <v>714</v>
      </c>
      <c r="E6" s="2" t="s">
        <v>776</v>
      </c>
      <c r="F6" s="3" t="s">
        <v>671</v>
      </c>
    </row>
    <row r="7" spans="1:6">
      <c r="A7" s="2" t="s">
        <v>790</v>
      </c>
      <c r="B7" s="2" t="s">
        <v>791</v>
      </c>
      <c r="C7" s="2" t="s">
        <v>792</v>
      </c>
      <c r="D7" s="2" t="s">
        <v>793</v>
      </c>
      <c r="E7" s="2" t="s">
        <v>776</v>
      </c>
      <c r="F7" s="3" t="s">
        <v>671</v>
      </c>
    </row>
    <row r="8" spans="1:6">
      <c r="A8" s="2" t="s">
        <v>794</v>
      </c>
      <c r="B8" s="2" t="s">
        <v>795</v>
      </c>
      <c r="C8" s="2" t="s">
        <v>796</v>
      </c>
      <c r="D8" s="2" t="s">
        <v>133</v>
      </c>
      <c r="E8" s="2" t="s">
        <v>776</v>
      </c>
      <c r="F8" s="3" t="s">
        <v>671</v>
      </c>
    </row>
    <row r="9" spans="1:6">
      <c r="A9" s="2" t="s">
        <v>797</v>
      </c>
      <c r="B9" s="2" t="s">
        <v>798</v>
      </c>
      <c r="C9" s="2" t="s">
        <v>799</v>
      </c>
      <c r="D9" s="2" t="s">
        <v>780</v>
      </c>
      <c r="E9" s="2" t="s">
        <v>776</v>
      </c>
      <c r="F9" s="3" t="s">
        <v>671</v>
      </c>
    </row>
    <row r="10" spans="1:6">
      <c r="A10" s="2" t="s">
        <v>577</v>
      </c>
      <c r="B10" s="2" t="s">
        <v>578</v>
      </c>
      <c r="C10" s="2" t="s">
        <v>579</v>
      </c>
      <c r="D10" s="2" t="s">
        <v>321</v>
      </c>
      <c r="E10" s="2" t="s">
        <v>776</v>
      </c>
      <c r="F10" s="3" t="s">
        <v>671</v>
      </c>
    </row>
    <row r="11" spans="1:6">
      <c r="A11" s="2" t="s">
        <v>800</v>
      </c>
      <c r="B11" s="2" t="s">
        <v>801</v>
      </c>
      <c r="C11" s="2" t="s">
        <v>802</v>
      </c>
      <c r="D11" s="2" t="s">
        <v>368</v>
      </c>
      <c r="E11" s="2" t="s">
        <v>776</v>
      </c>
      <c r="F11" s="3" t="s">
        <v>671</v>
      </c>
    </row>
    <row r="12" spans="1:6">
      <c r="A12" s="2" t="s">
        <v>803</v>
      </c>
      <c r="B12" s="2" t="s">
        <v>804</v>
      </c>
      <c r="C12" s="2" t="s">
        <v>805</v>
      </c>
      <c r="D12" s="2" t="s">
        <v>133</v>
      </c>
      <c r="E12" s="2" t="s">
        <v>776</v>
      </c>
      <c r="F12" s="3" t="s">
        <v>671</v>
      </c>
    </row>
    <row r="13" spans="1:6">
      <c r="A13" s="2" t="s">
        <v>806</v>
      </c>
      <c r="B13" s="2" t="s">
        <v>807</v>
      </c>
      <c r="C13" s="2" t="s">
        <v>808</v>
      </c>
      <c r="D13" s="2" t="s">
        <v>133</v>
      </c>
      <c r="E13" s="2" t="s">
        <v>776</v>
      </c>
      <c r="F13" s="3" t="s">
        <v>671</v>
      </c>
    </row>
    <row r="14" spans="1:6">
      <c r="A14" s="2" t="s">
        <v>809</v>
      </c>
      <c r="B14" s="2" t="s">
        <v>810</v>
      </c>
      <c r="C14" s="2" t="s">
        <v>811</v>
      </c>
      <c r="D14" s="2" t="s">
        <v>780</v>
      </c>
      <c r="E14" s="2" t="s">
        <v>776</v>
      </c>
      <c r="F14" s="3" t="s">
        <v>671</v>
      </c>
    </row>
    <row r="15" spans="1:6">
      <c r="A15" s="2" t="s">
        <v>812</v>
      </c>
      <c r="B15" s="2" t="s">
        <v>813</v>
      </c>
      <c r="C15" s="2" t="s">
        <v>814</v>
      </c>
      <c r="D15" s="2" t="s">
        <v>133</v>
      </c>
      <c r="E15" s="2" t="s">
        <v>776</v>
      </c>
      <c r="F15" s="3" t="s">
        <v>671</v>
      </c>
    </row>
    <row r="16" spans="1:6">
      <c r="A16" s="2" t="s">
        <v>815</v>
      </c>
      <c r="B16" s="2" t="s">
        <v>816</v>
      </c>
      <c r="C16" s="2" t="s">
        <v>817</v>
      </c>
      <c r="D16" s="2" t="s">
        <v>694</v>
      </c>
      <c r="E16" s="2" t="s">
        <v>776</v>
      </c>
      <c r="F16" s="3" t="s">
        <v>671</v>
      </c>
    </row>
    <row r="17" spans="1:6">
      <c r="A17" s="2" t="s">
        <v>818</v>
      </c>
      <c r="B17" s="2" t="s">
        <v>819</v>
      </c>
      <c r="C17" s="2" t="s">
        <v>820</v>
      </c>
      <c r="D17" s="2" t="s">
        <v>714</v>
      </c>
      <c r="E17" s="2" t="s">
        <v>776</v>
      </c>
      <c r="F17" s="3" t="s">
        <v>671</v>
      </c>
    </row>
    <row r="18" spans="1:6">
      <c r="A18" s="2" t="s">
        <v>821</v>
      </c>
      <c r="B18" s="2" t="s">
        <v>822</v>
      </c>
      <c r="C18" s="2" t="s">
        <v>823</v>
      </c>
      <c r="D18" s="2" t="s">
        <v>714</v>
      </c>
      <c r="E18" s="2" t="s">
        <v>776</v>
      </c>
      <c r="F18" s="3" t="s">
        <v>671</v>
      </c>
    </row>
    <row r="19" spans="1:6">
      <c r="A19" s="2" t="s">
        <v>824</v>
      </c>
      <c r="B19" s="2" t="s">
        <v>825</v>
      </c>
      <c r="C19" s="2" t="s">
        <v>826</v>
      </c>
      <c r="D19" s="2" t="s">
        <v>133</v>
      </c>
      <c r="E19" s="2" t="s">
        <v>776</v>
      </c>
      <c r="F19" s="3" t="s">
        <v>671</v>
      </c>
    </row>
    <row r="20" spans="1:6">
      <c r="A20" s="2" t="s">
        <v>827</v>
      </c>
      <c r="B20" s="2" t="s">
        <v>828</v>
      </c>
      <c r="C20" s="2" t="s">
        <v>829</v>
      </c>
      <c r="D20" s="2" t="s">
        <v>133</v>
      </c>
      <c r="E20" s="2" t="s">
        <v>776</v>
      </c>
      <c r="F20" s="3" t="s">
        <v>671</v>
      </c>
    </row>
    <row r="21" spans="1:6">
      <c r="A21" s="2" t="s">
        <v>830</v>
      </c>
      <c r="B21" s="2" t="s">
        <v>831</v>
      </c>
      <c r="C21" s="2" t="s">
        <v>832</v>
      </c>
      <c r="D21" s="2" t="s">
        <v>714</v>
      </c>
      <c r="E21" s="2" t="s">
        <v>776</v>
      </c>
      <c r="F21" s="3" t="s">
        <v>671</v>
      </c>
    </row>
    <row r="22" spans="1:6">
      <c r="A22" s="2" t="s">
        <v>833</v>
      </c>
      <c r="B22" s="2" t="s">
        <v>834</v>
      </c>
      <c r="C22" s="2" t="s">
        <v>835</v>
      </c>
      <c r="D22" s="2" t="s">
        <v>714</v>
      </c>
      <c r="E22" s="2" t="s">
        <v>776</v>
      </c>
      <c r="F22" s="3" t="s">
        <v>671</v>
      </c>
    </row>
    <row r="23" spans="1:6">
      <c r="A23" s="4" t="s">
        <v>836</v>
      </c>
      <c r="B23" s="4" t="str">
        <f>"232101197909080857"</f>
        <v>232101197909080857</v>
      </c>
      <c r="C23" s="4" t="str">
        <f>"13144610862"</f>
        <v>13144610862</v>
      </c>
      <c r="D23" s="4" t="str">
        <f>"中国石油天然气股份有限公司黑龙江哈尔滨双城经营部兰棱加油站"</f>
        <v>中国石油天然气股份有限公司黑龙江哈尔滨双城经营部兰棱加油站</v>
      </c>
      <c r="E23" s="2" t="s">
        <v>776</v>
      </c>
      <c r="F23" s="3" t="s">
        <v>671</v>
      </c>
    </row>
    <row r="24" spans="1:6">
      <c r="A24" s="2" t="s">
        <v>837</v>
      </c>
      <c r="B24" s="2" t="s">
        <v>838</v>
      </c>
      <c r="C24" s="2" t="s">
        <v>839</v>
      </c>
      <c r="D24" s="2" t="s">
        <v>840</v>
      </c>
      <c r="E24" s="2" t="s">
        <v>776</v>
      </c>
      <c r="F24" s="3" t="s">
        <v>671</v>
      </c>
    </row>
    <row r="25" spans="1:6">
      <c r="A25" s="2" t="s">
        <v>841</v>
      </c>
      <c r="B25" s="2" t="s">
        <v>842</v>
      </c>
      <c r="C25" s="2" t="s">
        <v>843</v>
      </c>
      <c r="D25" s="2" t="s">
        <v>840</v>
      </c>
      <c r="E25" s="2" t="s">
        <v>776</v>
      </c>
      <c r="F25" s="3" t="s">
        <v>671</v>
      </c>
    </row>
    <row r="26" spans="1:6">
      <c r="A26" s="2" t="s">
        <v>844</v>
      </c>
      <c r="B26" s="2" t="s">
        <v>845</v>
      </c>
      <c r="C26" s="2" t="s">
        <v>846</v>
      </c>
      <c r="D26" s="2" t="s">
        <v>840</v>
      </c>
      <c r="E26" s="2" t="s">
        <v>776</v>
      </c>
      <c r="F26" s="3" t="s">
        <v>671</v>
      </c>
    </row>
    <row r="27" spans="1:6">
      <c r="A27" s="2" t="s">
        <v>847</v>
      </c>
      <c r="B27" s="2" t="s">
        <v>848</v>
      </c>
      <c r="C27" s="2" t="s">
        <v>849</v>
      </c>
      <c r="D27" s="2" t="s">
        <v>850</v>
      </c>
      <c r="E27" s="2" t="s">
        <v>776</v>
      </c>
      <c r="F27" s="3" t="s">
        <v>671</v>
      </c>
    </row>
    <row r="28" spans="1:6">
      <c r="A28" s="2" t="s">
        <v>750</v>
      </c>
      <c r="B28" s="2" t="s">
        <v>751</v>
      </c>
      <c r="C28" s="2" t="s">
        <v>752</v>
      </c>
      <c r="D28" s="2" t="s">
        <v>753</v>
      </c>
      <c r="E28" s="2" t="s">
        <v>776</v>
      </c>
      <c r="F28" s="3" t="s">
        <v>671</v>
      </c>
    </row>
    <row r="29" spans="1:6">
      <c r="A29" s="2" t="s">
        <v>851</v>
      </c>
      <c r="B29" s="2" t="s">
        <v>852</v>
      </c>
      <c r="C29" s="2" t="s">
        <v>853</v>
      </c>
      <c r="D29" s="2" t="s">
        <v>854</v>
      </c>
      <c r="E29" s="2" t="s">
        <v>776</v>
      </c>
      <c r="F29" s="3" t="s">
        <v>671</v>
      </c>
    </row>
    <row r="30" spans="1:6">
      <c r="A30" s="2" t="s">
        <v>855</v>
      </c>
      <c r="B30" s="2" t="s">
        <v>856</v>
      </c>
      <c r="C30" s="2" t="s">
        <v>857</v>
      </c>
      <c r="D30" s="2" t="s">
        <v>854</v>
      </c>
      <c r="E30" s="2" t="s">
        <v>776</v>
      </c>
      <c r="F30" s="3" t="s">
        <v>671</v>
      </c>
    </row>
    <row r="31" spans="1:6">
      <c r="A31" s="2" t="s">
        <v>858</v>
      </c>
      <c r="B31" s="2" t="s">
        <v>859</v>
      </c>
      <c r="C31" s="2" t="s">
        <v>860</v>
      </c>
      <c r="D31" s="2" t="s">
        <v>850</v>
      </c>
      <c r="E31" s="2" t="s">
        <v>776</v>
      </c>
      <c r="F31" s="3" t="s">
        <v>671</v>
      </c>
    </row>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4</vt:i4>
      </vt:variant>
    </vt:vector>
  </HeadingPairs>
  <TitlesOfParts>
    <vt:vector size="4" baseType="lpstr">
      <vt:lpstr>管网工、用户检修工、输配场站工</vt:lpstr>
      <vt:lpstr>液化石油气库站工</vt:lpstr>
      <vt:lpstr>加气站操作工、压缩天然气场站工</vt:lpstr>
      <vt:lpstr>液化天然气储运工</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GODBO TMAC</dc:creator>
  <cp:lastModifiedBy>小墩囡囡</cp:lastModifiedBy>
  <dcterms:created xsi:type="dcterms:W3CDTF">2023-05-12T11:15:00Z</dcterms:created>
  <dcterms:modified xsi:type="dcterms:W3CDTF">2025-09-15T06:35:22Z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2052-12.1.0.22529</vt:lpwstr>
  </property>
  <property fmtid="{D5CDD505-2E9C-101B-9397-08002B2CF9AE}" pid="3" name="ICV">
    <vt:lpwstr>A6BFFA8DA1704961BA1A72B19A1E3CEA_12</vt:lpwstr>
  </property>
</Properties>
</file>